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616" activeTab="8"/>
  </bookViews>
  <sheets>
    <sheet name="Прил.3" sheetId="1" r:id="rId1"/>
    <sheet name="Прил.4" sheetId="2" r:id="rId2"/>
    <sheet name="Прил.5" sheetId="3" r:id="rId3"/>
    <sheet name="Прил.6" sheetId="4" r:id="rId4"/>
    <sheet name="Прил.7" sheetId="5" r:id="rId5"/>
    <sheet name="Прил.8" sheetId="6" r:id="rId6"/>
    <sheet name="Прил. 9" sheetId="7" r:id="rId7"/>
    <sheet name="Прил. 10" sheetId="8" r:id="rId8"/>
    <sheet name="Прил.11" sheetId="9" r:id="rId9"/>
  </sheets>
  <definedNames>
    <definedName name="_xlnm.Print_Area" localSheetId="7">'Прил. 10'!$A$1:$C$23</definedName>
    <definedName name="_xlnm.Print_Area" localSheetId="0">'Прил.3'!$A$1:$F$320</definedName>
    <definedName name="_xlnm.Print_Area" localSheetId="1">'Прил.4'!$A$1:$G$255</definedName>
    <definedName name="_xlnm.Print_Area" localSheetId="4">'Прил.7'!$A$1:$D$278</definedName>
  </definedNames>
  <calcPr fullCalcOnLoad="1"/>
</workbook>
</file>

<file path=xl/sharedStrings.xml><?xml version="1.0" encoding="utf-8"?>
<sst xmlns="http://schemas.openxmlformats.org/spreadsheetml/2006/main" count="6289" uniqueCount="459">
  <si>
    <t>О внесении изменений в решение Совета депутатов городского поселения Волоколамск Волоколамского муниципального района Московской области № 237/52 от 12.11.2018 год "О бюджете городского поселения Волоколамск Волоколамского муниципального района Московской области на 2019 год и на плановый период 2020 и 2021 годы" (в ред. решений от 24.12.2018 №246/54, от 11.03.2019 № 256/56, от 15.04.2019 № 261/57, от 29.05.2019 № 266/58, от 01.07.2019 № 274/59, от 05.08.2019 № 279/60; от 29.08.2019 г. № 281/61, от 04.10.2019 № 4-18)</t>
  </si>
  <si>
    <t>О внесении изменений в решение Совета депутатов городского поселения Волоколамск Волоколамского муниципального района Московской области № 237/52 от 12.11.2018 год "О бюджете городского поселения Волоколамск Волоколамского муниципального района Московской области на 2019 год и на плановый период 2020 и 2021 годы" (в ред. решений от 24.12.2018 №246/54, от 11.03.2019 №256/56, от 15.04.2019 № 261/57, от 29.05.2019 № 266/58, от 01.07.2019 № 274/59, от 05.08.2019 № 279/60, от 29.08.2019 г. № 281/61, от 04.10.2019 № 4-18)</t>
  </si>
  <si>
    <t>Приобретение техники для нужд благоустройства муниципального образования</t>
  </si>
  <si>
    <t>07 1 F2 S1360</t>
  </si>
  <si>
    <t>Прочая закупка товаров, работ и услуг</t>
  </si>
  <si>
    <t>07 1 F2 00000</t>
  </si>
  <si>
    <t>07 1 00 00000</t>
  </si>
  <si>
    <t>Федеральный проект "Формирование комфортной городской среды"</t>
  </si>
  <si>
    <t>Подпрограмма "Закупка автотранспортных средств и коммунальной техники"</t>
  </si>
  <si>
    <t>Основное мероприятие: P5. Федеральный проект "Спорт - норма жизни"</t>
  </si>
  <si>
    <t>к решению Совета депутатов  Волоколамского городского округа Московской области от31.10.2019 г. №6-32</t>
  </si>
  <si>
    <t>к решению Совета депутатов  Волоколамского городского округа Московской области от 31.10..2019 г. №6-32</t>
  </si>
  <si>
    <t xml:space="preserve">к решению Совета депутатов  Волоколамского городского округа Московской области от 31.10.2019 г. № 6-32    </t>
  </si>
  <si>
    <t>к решению Совета депутатов  Волоколамского городского округа Московской области от 331.10.2019 г. №6-32</t>
  </si>
  <si>
    <t>к решению Совета депутатов  Волоколамского городского округа Московской области от 31.10.2019 г. №6-32</t>
  </si>
  <si>
    <t>Предоставление субсидий на подготовку объектов ЖКХ к осенне-зимнему периоду</t>
  </si>
  <si>
    <t>99 0 00 09900</t>
  </si>
  <si>
    <t>Софинансирование на ремонт подъездов многоквартирных домов на территории городского поселения</t>
  </si>
  <si>
    <t>Благоустройство исторического центра, ул.Советская, ул.Горвал, Революционная ул., Октябрьская площадь</t>
  </si>
  <si>
    <t>02 0 01 00000</t>
  </si>
  <si>
    <t>02 0 01 00590</t>
  </si>
  <si>
    <t>Мероприятия в сфере физической  культуры</t>
  </si>
  <si>
    <t>02 0 01 01050</t>
  </si>
  <si>
    <t>ВСЕГО РАСХОДОВ:</t>
  </si>
  <si>
    <t>Наименование показателя</t>
  </si>
  <si>
    <t>Гл</t>
  </si>
  <si>
    <t xml:space="preserve">Администрация городского поселения Волоколамск Волоколамского муниципального района Московской области </t>
  </si>
  <si>
    <t xml:space="preserve">Совет депутатов городского поселения Волоколамск Волоколамского муниципального района Московской области </t>
  </si>
  <si>
    <t>024</t>
  </si>
  <si>
    <t>Приложение № 5</t>
  </si>
  <si>
    <t>Наименование</t>
  </si>
  <si>
    <t>Организация выплаты пенсии за выслугу лет лицам, замещающим муниципальные должности и должности муниципальной службы</t>
  </si>
  <si>
    <t>Исполнение судебных актов</t>
  </si>
  <si>
    <t>Итого непрограммных расходов</t>
  </si>
  <si>
    <t>Оплата за поставку электроэнергии и техническое обслуживание объектов уличного освещения</t>
  </si>
  <si>
    <t>Трудоустройство несовершеннолетней молодежи в возрасте от 14 до 18 лет МУ "Парковый комплекс"</t>
  </si>
  <si>
    <t xml:space="preserve">Молодежная политика </t>
  </si>
  <si>
    <t>002</t>
  </si>
  <si>
    <t>Приложение № 3</t>
  </si>
  <si>
    <t xml:space="preserve">Наименование показателя </t>
  </si>
  <si>
    <t>Рз</t>
  </si>
  <si>
    <t>ПР</t>
  </si>
  <si>
    <t>ЦСР</t>
  </si>
  <si>
    <t>ВР</t>
  </si>
  <si>
    <t>Общегосударственные вопросы</t>
  </si>
  <si>
    <t>01</t>
  </si>
  <si>
    <t>02</t>
  </si>
  <si>
    <t>05 0 00 00000</t>
  </si>
  <si>
    <t>05 0 03 00000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</si>
  <si>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</si>
  <si>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</si>
  <si>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 xml:space="preserve">Функционирование законодательных (представительных) органов государственной власти и представительных органов муниципальных образований </t>
  </si>
  <si>
    <t>03</t>
  </si>
  <si>
    <t>Руководство и управление в сфере установленных функций органов местного самоуправления</t>
  </si>
  <si>
    <t>95 0 00 00000</t>
  </si>
  <si>
    <t xml:space="preserve">Центральный аппарат </t>
  </si>
  <si>
    <t>95 0 00 04000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</si>
  <si>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</si>
  <si>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</si>
  <si>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 xml:space="preserve">Иные бюджетные ассигнования </t>
  </si>
  <si>
    <t>Уплата налогов, сборов и иных платежей</t>
  </si>
  <si>
    <t xml:space="preserve">Межбюджетные трансферты </t>
  </si>
  <si>
    <t>Иные межбюджетные трансферты</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</si>
  <si>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</si>
  <si>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</si>
  <si>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 xml:space="preserve">Обеспечение деятельности органов местного самоуправления </t>
  </si>
  <si>
    <t>05 0 03 00110</t>
  </si>
  <si>
    <t xml:space="preserve">Освещение деятельности органов местного самоуправления в печатных средствах массовой информации </t>
  </si>
  <si>
    <t>05 0 03 03300</t>
  </si>
  <si>
    <t>07</t>
  </si>
  <si>
    <t xml:space="preserve">Непрограммные расходы бюджета муниципального образования </t>
  </si>
  <si>
    <t>99 0 00 00000</t>
  </si>
  <si>
    <t xml:space="preserve">Резервные фонды </t>
  </si>
  <si>
    <t>11</t>
  </si>
  <si>
    <t>05 0 01 00000</t>
  </si>
  <si>
    <t xml:space="preserve">Предоставление средств из резервного фонда Администрации городского поселения Волоколамск Волоколамского муниципального района Московской области </t>
  </si>
  <si>
    <t>05 0 01 00770</t>
  </si>
  <si>
    <t xml:space="preserve">Резервные средства </t>
  </si>
  <si>
    <t xml:space="preserve">Другие общегосударственные вопросы </t>
  </si>
  <si>
    <t>13</t>
  </si>
  <si>
    <t>05 0 02 00000</t>
  </si>
  <si>
    <t xml:space="preserve">Оценка и техническая инвентаризация имущества, принадлежащего муниципальному образованию </t>
  </si>
  <si>
    <t>05 0 02 05100</t>
  </si>
  <si>
    <t>Непрограммые расходы бюджета муниципального образования</t>
  </si>
  <si>
    <t>Основное мероприятие "Создание условий для реализации полномочий органов местного самоуправления городского поселения Волоколамск Волоколамского муниципального района Московской области"</t>
  </si>
  <si>
    <t xml:space="preserve">Основное мероприятие "Управление муниципальными финансами" </t>
  </si>
  <si>
    <t>Основное мероприятие "Управление муниципальным имуществом и земельными ресурсами"</t>
  </si>
  <si>
    <t>Основное мероприятие "Обеспечение безопасности людей на водных объектах"</t>
  </si>
  <si>
    <t>Основное мероприятие "Организация и осуществление мероприятий по гражданской обороне, защиты населения и территорий от чрезвычайных ситуаций"</t>
  </si>
  <si>
    <t>Основное мероприятие "Обеспечение пожарной безопасности на территории городского поселения Волоколамск"</t>
  </si>
  <si>
    <t>Основное мероприятие "Профилактика терроризма и экстремизма на территории городского поселения Волоколамск"</t>
  </si>
  <si>
    <t>Подпрограмма  "Организация транспортного обслуживания населения"</t>
  </si>
  <si>
    <t>Основное мероприятие "Создание условий для предоставления транспортных услуг населению и организацию транспортного обслуживания населения в границах городского поселения Волоколамск"</t>
  </si>
  <si>
    <t>Основное мероприятие "Совершенствование и развитие улично-дорожной сети, обеспечение сохранности автомобильных дорог поселения, обеспечение безопасного функционирования дорожного хозяйства"</t>
  </si>
  <si>
    <t>Основное мероприятие "Содействие развитию молодежного предпринимательства и самозанятости населения"</t>
  </si>
  <si>
    <t>Подпрограмма "Ремонт муниципального жилищного фонда"</t>
  </si>
  <si>
    <t>Основное мероприятие "Организация уличного освещения"</t>
  </si>
  <si>
    <t>Основное мероприятие "Озеленение территории городского поселения Волоколамск"</t>
  </si>
  <si>
    <t>Основное мероприятие "Организация ритуальных услуг и содержание мест захоронения"</t>
  </si>
  <si>
    <t>Подпрограмма "Содержание и ремонт внутриквартальных дорог "</t>
  </si>
  <si>
    <t>Основное мероприятие "Содержание и ремонт внутриквартальных дорог "</t>
  </si>
  <si>
    <t>Основное мероприятие "Обеспечение деятельности молодежных учреждений"</t>
  </si>
  <si>
    <t>Основное мероприятие "Организация и проведение культурно-досуговых мероприятий, мероприятий патриотического, спортивно-оздоровительного характера и других мероприятий"</t>
  </si>
  <si>
    <t>Основное мероприятие "Обеспечение содействия трудоустройству несовершеннолетней молодежи"</t>
  </si>
  <si>
    <t>Основное мероприятие "Создание условий для организации досуга и обеспечения жителей услугами организаций культуры"</t>
  </si>
  <si>
    <t>Основное мероприятие "Обеспечение библиотечного обслуживания населения городского поселения Волоколамск"</t>
  </si>
  <si>
    <t>Основное мероприятие "Организация и проведение мероприятий по охране и сохранению памятников истории и культуры, мемориалов и воинских захоронений, памятников культурного наследия на территории городского поселения Волоколамск"</t>
  </si>
  <si>
    <t>Основное мероприятие "Обеспечение деятельности централизованной бухгалтерии учреждений культуры, молодежной политики и спорта"</t>
  </si>
  <si>
    <t>Основное мероприятие "Реализация мер социальной политики"</t>
  </si>
  <si>
    <t>Основное мероприятие "Мероприятия, направленные на развитие и популяризацию физической культуры и спорта"</t>
  </si>
  <si>
    <t>Подпрограмма "Содержание и ремонт дорог"</t>
  </si>
  <si>
    <t>Подпрограмма "Организация транспортного обслуживания населения"</t>
  </si>
  <si>
    <t>Итого по муниципальным программам</t>
  </si>
  <si>
    <t>Прочие выплаты по обязательствам государства</t>
  </si>
  <si>
    <t>99 0 00 02030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</si>
  <si>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</si>
  <si>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</si>
  <si>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</si>
  <si>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06 0 00 00000</t>
  </si>
  <si>
    <t>06 0 02 00000</t>
  </si>
  <si>
    <t>200</t>
  </si>
  <si>
    <t>240</t>
  </si>
  <si>
    <t>14</t>
  </si>
  <si>
    <t>06 0 03 00000</t>
  </si>
  <si>
    <t>Расходы на мероприятия по обеспечению пожарной безопасности</t>
  </si>
  <si>
    <t>06 0 03 06030</t>
  </si>
  <si>
    <t>06 0 04 00000</t>
  </si>
  <si>
    <t>Расходы по профилактике терроризма и экстремизма на территории городского поселения Волоколамск</t>
  </si>
  <si>
    <t>06 0 04 06040</t>
  </si>
  <si>
    <t>Транспорт</t>
  </si>
  <si>
    <t>08</t>
  </si>
  <si>
    <t>10 0 00 00000</t>
  </si>
  <si>
    <t>10 1 00 00000</t>
  </si>
  <si>
    <t>10 1 01 00000</t>
  </si>
  <si>
    <t>Дорожное хозяйство (дорожные фонды)</t>
  </si>
  <si>
    <t>10 2 00 00000</t>
  </si>
  <si>
    <t>10 2 01 00000</t>
  </si>
  <si>
    <t>Капитальный ремонт и ремонт автомобильных дорог общего пользования</t>
  </si>
  <si>
    <t>10 2 01 02100</t>
  </si>
  <si>
    <t>Содержание автомобильных дорог общего пользования и искусственных сооружений</t>
  </si>
  <si>
    <t>10 2 01 02200</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</si>
  <si>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</si>
  <si>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10 2 01 02300</t>
  </si>
  <si>
    <t>Другие вопросы в области национальной экономики</t>
  </si>
  <si>
    <t>12</t>
  </si>
  <si>
    <t>03 0 00 00000</t>
  </si>
  <si>
    <t>03 0 01 00000</t>
  </si>
  <si>
    <t>Организация и проведение городских конкурсов среди субъектов СМП</t>
  </si>
  <si>
    <t>03 0 01 02170</t>
  </si>
  <si>
    <t xml:space="preserve">Формирование землеустроительных дел, межевание земель и постановка на кадастровый учет земельных участков </t>
  </si>
  <si>
    <t>05 0 02 05200</t>
  </si>
  <si>
    <t>05</t>
  </si>
  <si>
    <t>07 0 00 00000</t>
  </si>
  <si>
    <t>07 2 00 00000</t>
  </si>
  <si>
    <t>07 2 02 00000</t>
  </si>
  <si>
    <t>Расходы на капитальный ремонт муниципального жилищного фонда городского поселения Волоколамск</t>
  </si>
  <si>
    <t>07 2 02 07210</t>
  </si>
  <si>
    <t>Предоставление субсидий бюджетным, автономным учреждениям и иным некоммерческим организациям</t>
  </si>
  <si>
    <t>600</t>
  </si>
  <si>
    <t>04 0 00 00000</t>
  </si>
  <si>
    <t>05 0 02 05240</t>
  </si>
  <si>
    <t>Оплата услуг по содержанию и ремонту общего имущества</t>
  </si>
  <si>
    <t>Межбюджетные трансферты</t>
  </si>
  <si>
    <t xml:space="preserve">Исполнение судебных актов </t>
  </si>
  <si>
    <t>Основное мероприятие "Обеспечение деятельности бюджетных учреждений в сфере благоустройства"</t>
  </si>
  <si>
    <t>04 0 05 00000</t>
  </si>
  <si>
    <t>04 0 05 00590</t>
  </si>
  <si>
    <t>Приложение № 7</t>
  </si>
  <si>
    <t>тыс.рублей</t>
  </si>
  <si>
    <t>Код</t>
  </si>
  <si>
    <t>Сумма</t>
  </si>
  <si>
    <t>Дефицит бюджета городского поселения Волоколамск Волоколамского  муниципального района Московской области</t>
  </si>
  <si>
    <t>в процентах к общей сумме доходов без учета безвозмездных поступлений</t>
  </si>
  <si>
    <t xml:space="preserve">000 01 00 00 00 00 0000 000 </t>
  </si>
  <si>
    <t>Источники внутреннего финансирования дефицита бюджета</t>
  </si>
  <si>
    <t xml:space="preserve">000 01 02 00 00 00 0000 000 </t>
  </si>
  <si>
    <t xml:space="preserve">Кредиты кредитных организаций в валюте Российской Федерации </t>
  </si>
  <si>
    <t xml:space="preserve">000 01 02 00 00 00 0000 700 </t>
  </si>
  <si>
    <t>Получение кредитов от кредитных организаций в валюте Российской Федерации</t>
  </si>
  <si>
    <t xml:space="preserve">003 01 02 00 00 13 0000 710 </t>
  </si>
  <si>
    <t>Получение кредитов от кредитных организаций бюджетами поселений в валюте Российской Федерации</t>
  </si>
  <si>
    <t xml:space="preserve">000 01 02 00 00 00 0000 800 </t>
  </si>
  <si>
    <t>Погашение кредитов, предоставленных кредитными организациями в валюте Российской Федерации</t>
  </si>
  <si>
    <t xml:space="preserve">003 01 02 00 00 13 0000 810 </t>
  </si>
  <si>
    <t>Погашение бюджетами поселений кредитов от  кредитных организаций в валюте Российской Федерации</t>
  </si>
  <si>
    <t xml:space="preserve">000 01 03 00 00 00 0000 000 </t>
  </si>
  <si>
    <t xml:space="preserve">Бюджетные кредиты от других бюджетов бюджетной системы Российской Федерации </t>
  </si>
  <si>
    <t xml:space="preserve">000 01 03 00 00 00 0000 700 </t>
  </si>
  <si>
    <t>Получение бюджетных кредитов от других бюджетов бюджетной системы Российской Федерации в валюте Российской Федерации</t>
  </si>
  <si>
    <t xml:space="preserve">003 01 03 00 00 13 0000 710 </t>
  </si>
  <si>
    <t>Получение бюджетных кредитов из бюджетов субъектов Российской Федерации бюджетами поселений в валюте Российской Федерации</t>
  </si>
  <si>
    <t xml:space="preserve">000 01 03 00 00 00 0000 800 </t>
  </si>
  <si>
    <t>Погашение бюджетных кредитов, полученных от других бюджетов бюджетной системы Российской Федерации в валюте Российской Федерации</t>
  </si>
  <si>
    <t xml:space="preserve">003 01 03 00 00 13 0000 810 </t>
  </si>
  <si>
    <t xml:space="preserve">Погашение бюджетами поселений кредитов от  других бюджетов бюджетной системы Российской Федерации в валюте Российской Федерации </t>
  </si>
  <si>
    <t xml:space="preserve">000 01 05 00 00 00 0000 000 </t>
  </si>
  <si>
    <t>Изменение остатков средств на счетах по учету средств бюджета</t>
  </si>
  <si>
    <t xml:space="preserve">000 01 05 02 01 13 0000 510 </t>
  </si>
  <si>
    <t>Увеличение прочих остатков денежных средств бюджетов поселений</t>
  </si>
  <si>
    <t xml:space="preserve">000 01 05 02 01 13 0000 610 </t>
  </si>
  <si>
    <t>Уменьшение прочих остатков денежных средств бюджетов поселений</t>
  </si>
  <si>
    <t>06 0 01 00000</t>
  </si>
  <si>
    <t>06 0 01 06010</t>
  </si>
  <si>
    <t>Расходы на обеспечение безопасности людей на водных объектах</t>
  </si>
  <si>
    <t>04 0 01 00000</t>
  </si>
  <si>
    <t>04 0 01 41000</t>
  </si>
  <si>
    <t>04 0 02 00000</t>
  </si>
  <si>
    <t xml:space="preserve">Расходы на озеленение </t>
  </si>
  <si>
    <t>04 0 02 41200</t>
  </si>
  <si>
    <t>04 0 03 00000</t>
  </si>
  <si>
    <t>Основное мероприятие "Прочее благоустройство территории городского поселения Волоколамск"</t>
  </si>
  <si>
    <t>04 0 04 00000</t>
  </si>
  <si>
    <t>Расходы на прочее благоустройство</t>
  </si>
  <si>
    <t>04 0 04 42000</t>
  </si>
  <si>
    <t>07 3 00 00000</t>
  </si>
  <si>
    <t>07 3 01 00000</t>
  </si>
  <si>
    <t>Расходы на содержание и ремонт внутриквартальных дорог территории городского поселения Волоколамск</t>
  </si>
  <si>
    <t>07 3 01 07310</t>
  </si>
  <si>
    <t>09 0 00 00000</t>
  </si>
  <si>
    <t xml:space="preserve">09 0 01 00000 </t>
  </si>
  <si>
    <t>Расходы на обеспечение деятельности (оказания услуг) муниципальных учреждений</t>
  </si>
  <si>
    <t xml:space="preserve">09 0 01 00590 </t>
  </si>
  <si>
    <t xml:space="preserve">Субсидии бюджетным учреждениям </t>
  </si>
  <si>
    <t>610</t>
  </si>
  <si>
    <t>09 0 02 00000</t>
  </si>
  <si>
    <t>Расходы на организацию и проведение мероприятий патриотического, спортивно-оздоровительного характера и других мероприятий</t>
  </si>
  <si>
    <t>09 0 02 09210</t>
  </si>
  <si>
    <t>09 0 03 00000</t>
  </si>
  <si>
    <t>09 0 03 09310</t>
  </si>
  <si>
    <t xml:space="preserve">01 0 00 00000 </t>
  </si>
  <si>
    <t>01 0 01 00000</t>
  </si>
  <si>
    <t xml:space="preserve">01 0 01 00590 </t>
  </si>
  <si>
    <t>100</t>
  </si>
  <si>
    <t>Расходы на выплаты персоналу казенных учреждений</t>
  </si>
  <si>
    <t>110</t>
  </si>
  <si>
    <t>Иные бюджетные ассигнования</t>
  </si>
  <si>
    <t>800</t>
  </si>
  <si>
    <t>Мероприятия в сфере культуры</t>
  </si>
  <si>
    <t>01 0 01 01010</t>
  </si>
  <si>
    <t xml:space="preserve">01 0 02 00000 </t>
  </si>
  <si>
    <t xml:space="preserve">01 0 02 00590 </t>
  </si>
  <si>
    <t>850</t>
  </si>
  <si>
    <t>01 0 04 00000</t>
  </si>
  <si>
    <t>Прочие мероприятия (поставка газа к вечному огню)</t>
  </si>
  <si>
    <t>01 0 04 01020</t>
  </si>
  <si>
    <t>Ремонтно-реставрационные работы, изготовление проектно-сметной документации, экспертизы состояния памятников, увековечение имен воинов в годы ВОВ 1941-1945 гг</t>
  </si>
  <si>
    <t>01 0 04 01030</t>
  </si>
  <si>
    <t>Другие вопросы в области культуры, кинематоргафии</t>
  </si>
  <si>
    <t>01 0 03 00000</t>
  </si>
  <si>
    <t xml:space="preserve">01 0 03 00590 </t>
  </si>
  <si>
    <t>10</t>
  </si>
  <si>
    <t>05 0 04 00000</t>
  </si>
  <si>
    <t>05 0 04 04100</t>
  </si>
  <si>
    <t xml:space="preserve">Социальное обеспечение и иные выплаты населению </t>
  </si>
  <si>
    <t>Физическая культура</t>
  </si>
  <si>
    <t xml:space="preserve">02 0 00 00000 </t>
  </si>
  <si>
    <t>400</t>
  </si>
  <si>
    <t>410</t>
  </si>
  <si>
    <t>Капитальные вложения в объекты государственной (муниципальной) собственности</t>
  </si>
  <si>
    <t>Бюджетные инвестиции</t>
  </si>
  <si>
    <t>Расходы за счет субсидий из бюджета Московской области на проектирование и реконструкцию муниципальных стадионов</t>
  </si>
  <si>
    <t>08 1 01 00000</t>
  </si>
  <si>
    <t>08 1 00 00000</t>
  </si>
  <si>
    <t>08 0 00 00000</t>
  </si>
  <si>
    <t>Проектирование и реконструкция стадиона "Центральный" (г.Волоколамск, ул.Парковая)</t>
  </si>
  <si>
    <t>04 0 03 41900</t>
  </si>
  <si>
    <t>Транспортировка в морг с места обнаружения или происшествия умерших, для производства судебно-медицинской экспертизы и патолого-анатомического вскрытия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</si>
  <si>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</si>
  <si>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</si>
  <si>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08 1 01 S9602</t>
  </si>
  <si>
    <t>99 0 00 09800</t>
  </si>
  <si>
    <t>Предоставления субсидий на компенсацию выпадающих доходов в связи с предоставлением льгот на посещение бани, расположенной на территории городского поселения Волоколамск Волоколамского муниципального района Московской области.</t>
  </si>
  <si>
    <t>Реализация мероприятий по благоустройству территории городского поселения Волоколамск , в части: благоустройство 1-ой очереди площадь у ж/д вокзала; благоустройство сквера у ФОК Лама ; 1-ой очереди пешеходная зона по ул. Ново-Солдатская, Волоколамского района</t>
  </si>
  <si>
    <t>Физическая культура и спорт</t>
  </si>
  <si>
    <t>Социальные выплаты гражданам, кроме публичных нормативных социальных выплат</t>
  </si>
  <si>
    <t>Пенсионное обеспечение</t>
  </si>
  <si>
    <t>Социальная политика</t>
  </si>
  <si>
    <t>Культура</t>
  </si>
  <si>
    <t>Культура, кинематография</t>
  </si>
  <si>
    <t>Образование</t>
  </si>
  <si>
    <t>Благоустройство</t>
  </si>
  <si>
    <t>Коммунальное хозяйство</t>
  </si>
  <si>
    <t>Жилищное хозяйство</t>
  </si>
  <si>
    <t>Жилищно-коммунальное хозяйство</t>
  </si>
  <si>
    <t>Национальная экономика</t>
  </si>
  <si>
    <t>Другие вопросы в области национальной безопасности и правоохранительной деятельности</t>
  </si>
  <si>
    <t>Расходы за счет субсидии из бюджета Московской области в рамках государственной программы Московской области «Формирование современной комфортной городской среды» на 2018-2022 годы</t>
  </si>
  <si>
    <t>Сумма                 (тыс. рублей)    2019 г.</t>
  </si>
  <si>
    <t>Сумма              (тыс. рублей)  2019г.</t>
  </si>
  <si>
    <t>Сумма                 (тыс. рублей) 2019г.</t>
  </si>
  <si>
    <t>Основное мероприятия "Текущий ремонт муниципального жилищного фонда"</t>
  </si>
  <si>
    <t>07 2 01 07250</t>
  </si>
  <si>
    <t>07 2 01 00000</t>
  </si>
  <si>
    <t xml:space="preserve">01 0 01 01010 </t>
  </si>
  <si>
    <t>Расходы на текущий ремонт муниципального жилищного фонда городского поселения Волоколамск</t>
  </si>
  <si>
    <t>(тыс.рублей)</t>
  </si>
  <si>
    <t>Виды передаваемых иных межбюджетных трансфертов</t>
  </si>
  <si>
    <t>ВСЕГО</t>
  </si>
  <si>
    <t>Сумма   2019г.</t>
  </si>
  <si>
    <t xml:space="preserve">Муниципальная программа городского поселения Волоколамск Волоколамского муниципального района  "Муниципальное управление" на 2016-2021 годы" </t>
  </si>
  <si>
    <t>Муниципальная программа городского поселения Волоколамск Волоколамского муниципального района Московской области "Безопасность на 2016-2021 годы"</t>
  </si>
  <si>
    <t>Муниципальная программа городского поселения Волоколамск Волоколамского муниципального района Московской области  "Развитие дорожного хозяйства на 2016-2021 годы"</t>
  </si>
  <si>
    <t>Муниципальная программа "Развитие субъектов малого и среднего предпринимательства на территории городского поселения Волоколамск Волоколамского муниципального района Московской области на 2016-2021 годы"</t>
  </si>
  <si>
    <t>Муниципальная программа "Содержание и развитие жилищно-коммунального хозяйства на территории городского поселения Волоколамск  Волоколамского муниципального района Московской области на 2016-2021 годы"</t>
  </si>
  <si>
    <t>Муниципальная программа "Жилище" городского поселения Волоколамск  Волоколамского муниципального района Московской области на 2016-2021 годы</t>
  </si>
  <si>
    <t>Подпрограмма "Переселение граждан из аварийного жилищного фонда на 2016-2021 годы"</t>
  </si>
  <si>
    <t>Основное мероприятие "Переселение граждан из аварийного жилищного фонда на 2016-2021 годы "</t>
  </si>
  <si>
    <t>Муниципальная программа городского поселения Волоколамск Волоколамского муниципального района Московской области "Благоустройство территории городского поселения Волоколамск на 2016-2021 годы"</t>
  </si>
  <si>
    <t>Муниципальная программа "Молодое поколение городского поселения Волоколамск  Волоколамского муниципального района на 2016-2021 годы"</t>
  </si>
  <si>
    <t>Муниципальная программа  "Развитие культуры на территории городского поселения Волоколамск 2016 - 2021 годы"</t>
  </si>
  <si>
    <t>Муниципальная программа "Развитие физической культуры и спорта в городском поселении Волоколамск Волоколамского муниципального района Московской области на 2016-2021 годы"</t>
  </si>
  <si>
    <t xml:space="preserve">Муниципальная программа городского поселения Волоколамск Волоколамского муниципального района "Муниципальное управление" на 2016-2021 годы" </t>
  </si>
  <si>
    <t>Основное мероприятие "Переселение граждан из аварийного жилищного фонда на 2016-2021 годы"</t>
  </si>
  <si>
    <t>Ведомственная структура расходов бюджета городского поселения Волоколамск Волоколамского муниципального района Московской области на 2019 год</t>
  </si>
  <si>
    <t>Распределение бюджетных ассигнований по разделам, подразделам, целевым статьям (муниципальным программам городского поселения Волоколамск Волоколамского муниципального района Московской области и непрограммным направлениям деятельности), группам  и подгруппам видов расходов классификации расходов бюджета городского поселения Волоколамского муниципального района Московской области на 2019 год</t>
  </si>
  <si>
    <t>Муниципальная программа "Развитие культуры на территории городского поселения Волоколамск 2016 - 2021 годы"</t>
  </si>
  <si>
    <t>Распределение бюджетных ассигнований по целевым статьям  (муниципальным программам городского поселения Волоколамск  Волоколамского муниципального района Московской области и непрограммным направлениям деятельности), группам и подгруппам видов расходов классификации расходов бюджета городского поселения Волоколамск Волоколамского района Московской области  на 2019 год</t>
  </si>
  <si>
    <t>Приложение № 9</t>
  </si>
  <si>
    <t>Приложение № 10</t>
  </si>
  <si>
    <t xml:space="preserve">Источники внутреннего финансирования дефицита бюджета городского поселения Волоколамск Волоколамского  муниципального района Московской области на 2019 год </t>
  </si>
  <si>
    <t>Сумма   2020г.</t>
  </si>
  <si>
    <t>Сумма   2021г.</t>
  </si>
  <si>
    <t>Иные межбюджетные трансферты бюджету Волоколамского муниципального района Московской области на финансирование расходов, связанных с передачей органам местного самоуправления Волоколамского муниципального района Московской области  осуществления части полномочий органов местного самоуправления городского поселения Волоколамск Волоколамского муниципального района Московской области по решению вопросов местного значения городского поселения Волоколамск Волоколамского муниципального района Московской области на 2019 год и  на плановый период 2020 и 2021 годы</t>
  </si>
  <si>
    <t>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</si>
  <si>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Расходы за счет субсидии из бюджета Московской области на организацию транспортного обслуживания населения по муниципальным маршрутам регулярных перевозок по регулируемым тарифам</t>
  </si>
  <si>
    <t>10 1 01 S1570</t>
  </si>
  <si>
    <t>Связь и информатика</t>
  </si>
  <si>
    <t xml:space="preserve">Исполнение полномочий контрольно-счетного органа поселения по осуществлению внешнего муниципального финансового контроля </t>
  </si>
  <si>
    <t>95 0 00 04240</t>
  </si>
  <si>
    <t xml:space="preserve">Определение поставщиков (подрядчиков, исполнителей) при закупке товаров, работ, услуг для обеспечения муниципальных нужд поселения </t>
  </si>
  <si>
    <t>95 0 00 04250</t>
  </si>
  <si>
    <t>Осуществление муниципального земельного контроля</t>
  </si>
  <si>
    <t>95 0 00 04280</t>
  </si>
  <si>
    <t xml:space="preserve">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t>
  </si>
  <si>
    <t>05 0 03 04230</t>
  </si>
  <si>
    <t xml:space="preserve">Участие в предупреждении и ликвидации последствий чрезвычайных ситуаций в границах поселения </t>
  </si>
  <si>
    <t>06 0 02 04260</t>
  </si>
  <si>
    <t>Межбюджетные трасферты</t>
  </si>
  <si>
    <t>500</t>
  </si>
  <si>
    <t>540</t>
  </si>
  <si>
    <t>Организация ритуальных услуг</t>
  </si>
  <si>
    <t>04 0 03 04270</t>
  </si>
  <si>
    <t>Основное мероприятие "Модернизация объектов коммунальной инфраструктуры"</t>
  </si>
  <si>
    <t>07 2 04 00000</t>
  </si>
  <si>
    <t>07 2 04 04200</t>
  </si>
  <si>
    <t>Основное мероприятие: "Модернизация объектов коммунальной инфраструктуры"</t>
  </si>
  <si>
    <t>04 0 04 S0890</t>
  </si>
  <si>
    <t>04 0 04 60890</t>
  </si>
  <si>
    <t>10 2 01 S0240</t>
  </si>
  <si>
    <t>Софинансирование работ по капитальному ремонту и ремонту автомобильных дорог общего пользования местного значения</t>
  </si>
  <si>
    <t>04 0 F2 00000</t>
  </si>
  <si>
    <t>Основное мероприятие "Ремонт подъездов многоквартирных домов"</t>
  </si>
  <si>
    <t>07 2 05 00000</t>
  </si>
  <si>
    <t>07 2 05 S0950</t>
  </si>
  <si>
    <t>07 2 D6 00000</t>
  </si>
  <si>
    <t>07 2 D6 S0940</t>
  </si>
  <si>
    <t>Основное мероприятие: "Строительство новых объектов жилищно-коммунальной инфраструктуры"</t>
  </si>
  <si>
    <t>07 2 03 00000</t>
  </si>
  <si>
    <t>Строительство топочной для теплоснабжения и горячего водоснабжения жилого дома по адресу: г.Волоколамск, ул.Северное шоссе, д.12</t>
  </si>
  <si>
    <t>07 2 03 07240</t>
  </si>
  <si>
    <t>01 0 А1 S0080</t>
  </si>
  <si>
    <t>01 0 А1 00000</t>
  </si>
  <si>
    <t>99 0 00 02250</t>
  </si>
  <si>
    <t>07 2 04 04020</t>
  </si>
  <si>
    <t>04 0 01 02630</t>
  </si>
  <si>
    <t>Взносы муниципального образования в общественные организации, фонды, ассоциации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</si>
  <si>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в части софинансирования реконструкции двух КНС, самотечных и напорных коллекторов</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</si>
  <si>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Федерации,в части строительства водозаборного узла (ВЗУ), расположенного по адресу: г.Волоколамск, ул.Пороховская</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</si>
  <si>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</si>
  <si>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08 1 01 09600</t>
  </si>
  <si>
    <t>Расходы на переселение граждан из аварийного жилищного фонда за счет средств бюджета городского поселения Волоколамск</t>
  </si>
  <si>
    <t>10 2 F2 00000</t>
  </si>
  <si>
    <t>99 0 00 04400</t>
  </si>
  <si>
    <t>Расходы за счет иных межбюджетных трансфертов из бюджета Московской области на дополнительные мероприятия по развитию жилищно-коммунального хозяйства и социально-культурной сферы</t>
  </si>
  <si>
    <t>Расходы за счет субсидии из бюджета Московской области  на проведение капитального ремонта и технического переоснащения объектов культуры, находящихся в собственности муниципальных образований Московской области, зданий МБУ "Городской культурно-досуговый центр", расположенный по адресу г.Волоколамск, ул.Пороховская, д.3</t>
  </si>
  <si>
    <t>Проведение капитального ремонта, технического переоснащения и благоустройство территорий объектов культуры МБУ "Городской культурно-досуговый центр", расположенный по адресу г.Волоколамск, ул.Пороховская, д.3</t>
  </si>
  <si>
    <t>Кредиторская задолженность на реализации мероприятия по благоустройству территории городского поселения Волоколамск, в части: благоустройство 1-ой очереди площадь у ж/д вокзала; благоустройство сквера у ФОК Лама; 1-ой очереди пешеходная зона по ул. Ново-Солдатская, Волоколамского района</t>
  </si>
  <si>
    <t>04 0 F2 S0890</t>
  </si>
  <si>
    <t>10 2 F2 S2740</t>
  </si>
  <si>
    <t>Ремонт дворовых территорий</t>
  </si>
  <si>
    <t>Расходы за счет субсидии из бюджета Московской области на благоустройство общественных территорий, в части "Благоустройство сквера у ФОК "Лама" и прилегающей пешеходной зоны (ул.Ново-Солдатская), "Благоустройство 1-й очереди площади у ж/д вокзала"</t>
  </si>
  <si>
    <t>Расходы за счет субсидии из бюджета Московской области на благоустройство общественных территорий, в части "Благоустройство исторического центра, ул.Советская, ул.Горвал, Революционная ул., Октябрьская площадь"</t>
  </si>
  <si>
    <t>Благоустройство общественных территорий,  в части "Благоустройство сквера у ФОК "Лама" и прилегающей пешеходной зоны (ул.Ново-Солдатская), "Благоустройство 1-й очереди площади у ж/д вокзала"</t>
  </si>
  <si>
    <t>Благоустройство общественных территорий, в части "Благоустройство исторического центра, ул.Советская, ул.Горвал, Революционная ул., Октябрьская площадь"</t>
  </si>
  <si>
    <t>04 0 F2 S1580</t>
  </si>
  <si>
    <t>Обустройство и установка детских игровых площадок на территории муниципальных образований Московской области</t>
  </si>
  <si>
    <t>Реализация программ формирования современной городской среды (Дорожное хозяйство (дорожные фонды))</t>
  </si>
  <si>
    <t>10 2 F2 L5550</t>
  </si>
  <si>
    <t>Строительство (реконструкция)  муниципального стадиона "Центральный" (г.Волоколамск, ул.Парковая)</t>
  </si>
  <si>
    <t>04 0 F2 S2630</t>
  </si>
  <si>
    <t>04 0 F2 S1350</t>
  </si>
  <si>
    <t>Комплексное благоустройство территорий муниципальных образований Московской области</t>
  </si>
  <si>
    <t>02 0 P5 00000</t>
  </si>
  <si>
    <t>02 0 P5 S4490</t>
  </si>
  <si>
    <t>Основное мероприятие "Капитальный ремонт муниципального жилищного фонда"</t>
  </si>
  <si>
    <t xml:space="preserve">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Федерации,в части строительства водозаборного узла (ВЗУ), расположенного по адресу: г.Волоколамск, ул.Пороховская </t>
  </si>
  <si>
    <t>Предоставление доступа к электронным сервисам цифровой инфраструктуры в сфере жилищно-коммунального хозяйства</t>
  </si>
  <si>
    <t>Ремонт подъездов в многоквартирных домах</t>
  </si>
  <si>
    <t>Содействие переселению граждан из аварийного жилищного фонда за счет средств бюджета городского поселения</t>
  </si>
  <si>
    <t xml:space="preserve">Проведение капитального ремонта, технического переоснащения и благоустройство территорий объектов культуры МБУ "Городской культурно-досуговый центр", расположенный по адресу  г.Волоколамск, ул.Пороховская, д.3 </t>
  </si>
  <si>
    <t>Основное мероприятие D6. Федеральный проект  "Цифровое государственное управление"</t>
  </si>
  <si>
    <t>Основное мероприятие F2. Федеральный проект  "Формирование комфортной городской среды"</t>
  </si>
  <si>
    <t>Основное мероприятие A1. Федеральный проект  "Культурная среда"</t>
  </si>
  <si>
    <t>Основное мероприятие P5. Федеральный проект "Спорт - норма жизни"</t>
  </si>
  <si>
    <t>Основное мероприятие "Строительство новых объектов жилищно-коммунальной инфраструктуры"</t>
  </si>
  <si>
    <t xml:space="preserve">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в части: двух КНС, самотечный и напорный коллектор г. Волоколамск Московская область к электрическим сетям </t>
  </si>
  <si>
    <t>Устройство и капитальный ремонт электросетевого хозяйства, систем наружного освещения в рамках реализации проекта "Светлый город"</t>
  </si>
  <si>
    <t>Приложение № 4</t>
  </si>
  <si>
    <t>Распределение бюджетных ассигнований по разделам, подразделам, целевым статьям (муниципальным программам городского поселения Волоколамск Волоколамского муниципального района Московской области и непрограммным направлениям деятельности), группам  и подгруппам видов расходов классификации расходов бюджета городского поселения Волоколамского муниципального района Московской области на плановый период 2020 и 2021 годы</t>
  </si>
  <si>
    <t>Сумма              (тыс. рублей)   2020 г.</t>
  </si>
  <si>
    <t>Сумма              (тыс. рублей)  2021 г.</t>
  </si>
  <si>
    <t>Функционирование высшего должностного лица субъекта Российской Федерации и муниципального образования</t>
  </si>
  <si>
    <t xml:space="preserve">Исполнение полномочий главы городского поселения Волоколамск Волоколамского муниципального района Московской области </t>
  </si>
  <si>
    <t>05 0 03 01110</t>
  </si>
  <si>
    <t>Расходы на мероприятия по гражданской обороне, защите населения и территорий от чрезвычайных ситуаций</t>
  </si>
  <si>
    <t>06 0 02 06020</t>
  </si>
  <si>
    <t xml:space="preserve">Участие команды городского поселения Волоколамск в областных мероприятиях и конкурсах среди СМП </t>
  </si>
  <si>
    <t>03 0 01 01170</t>
  </si>
  <si>
    <t>Основное мероприятия "Капитальный ремонт муниципального жилищного фонда"</t>
  </si>
  <si>
    <t>Мероприятия по переселению граждан из аварийного жилищного фонда</t>
  </si>
  <si>
    <t>08 1 01 S9605</t>
  </si>
  <si>
    <t>Муниципальная программа "Содержание и развитие жилищно-коммунального хозяйства на территории городского поселения Волоколамск  Волоколамского муниципального района Московской области на 2016-2020 годы"</t>
  </si>
  <si>
    <t>Закупка товаров, работ и услуг для государственных (муниципальных) нужд</t>
  </si>
  <si>
    <t>Основное мероприятие "Благоустройство исторического центра города Волоколамска"</t>
  </si>
  <si>
    <t>04 0 07 00000</t>
  </si>
  <si>
    <t>Благоустройство исторического центра, ул. Советская, ул. Горвал, Революционная ул., Октябрьская площадь</t>
  </si>
  <si>
    <t>04 0 07 L5550</t>
  </si>
  <si>
    <t>Расходы за счет субсидии из бюджета Московской области на благоустройство исторического центра, ул. Советская, ул. Горвал, Революционная ул., Октябрьская площадь</t>
  </si>
  <si>
    <t>04 0 07 R5550</t>
  </si>
  <si>
    <t>Благоустройство общественных территорий</t>
  </si>
  <si>
    <t>Социальное обеспечение населения</t>
  </si>
  <si>
    <t>Подпрограмма "Обеспечение жильем молодых семей на 2016-2021 годы"</t>
  </si>
  <si>
    <t>08 2 00 00000</t>
  </si>
  <si>
    <t>Основное мероприятие "Обеспечение жильем молодых семей на 2016-2021 годы"</t>
  </si>
  <si>
    <t>08 2 02 00000</t>
  </si>
  <si>
    <t>Расходы на обеспечение жильем молодых семей</t>
  </si>
  <si>
    <t>08 2 02 L0200</t>
  </si>
  <si>
    <t>Приложение № 6</t>
  </si>
  <si>
    <t>Ведомственная структура расходов бюджета городского поселения Волоколамск Волоколамского муниципального района Московской области на плановый период 2020 и 2021 годы</t>
  </si>
  <si>
    <t>Сумма                 (тыс. рублей)  2020 г.</t>
  </si>
  <si>
    <t>Сумма                 (тыс. рублей)  2021 г.</t>
  </si>
  <si>
    <t xml:space="preserve"> Муниципальная программа городского поселения Волоколамск Волоколамского муниципального района Московской области "Безопасность на 2016-2021 годы"</t>
  </si>
  <si>
    <t>Основное мероприятие "Текущий ремонт муниципального жилищного фонда"</t>
  </si>
  <si>
    <t xml:space="preserve">Коммунальное хозяйство
</t>
  </si>
  <si>
    <t xml:space="preserve"> Муниципальная программа "Молодое поколение городского поселения Волоколамск  Волоколамского муниципального района на 2016-2021 годы"</t>
  </si>
  <si>
    <t>Приложение № 8</t>
  </si>
  <si>
    <t>Распределение бюджетных ассигнований по целевым статьям  (муниципальным программам городского поселения Волоколамск  Волоколамского муниципального района Московской области и непрограммным направлениям деятельности), группам и подгруппам видов расходов классификации расходов бюджета городского поселения Волоколамск Волоколамского района Московской области  на плановый период 2020 и 2021 годы</t>
  </si>
  <si>
    <t>Сумма                 (тыс. рублей)   2020 г.</t>
  </si>
  <si>
    <t>300</t>
  </si>
  <si>
    <t>320</t>
  </si>
  <si>
    <t>Приложение № 11</t>
  </si>
  <si>
    <t>Источники внутреннего финансирования дефицита бюджета городского поселения Волоколамск Волоколамского  муниципального района Московской области на плановый период 2020 и 2021 годы</t>
  </si>
  <si>
    <t>Сумма на 2020 г.</t>
  </si>
  <si>
    <t>Сумма на 2021 г.</t>
  </si>
  <si>
    <t>07 2 04 04500</t>
  </si>
  <si>
    <t>Ремонт объектов коммунальной инфраструктуры</t>
  </si>
  <si>
    <t>О внесении изменений в решение Совета депутатов городского поселения Волоколамск Волоколамского муниципального района Московской области № 237/52 от 12.11.2018 год "О бюджете городского поселения Волоколамск Волоколамского муниципального района Московской области на 2019 год и на плановый период 2020 и 2021 годы" (в ред. решений от 24.12.2018 №246/54, от 11.03.2019 № 256/56, от 15.04.2019 №261/57, от 29.05.2019 № 266/58, от 01.07.2019 № 274/59, от 05.08.2019 № 279/60; от 29.08.2019 г. № 281/61; от 04.10.2019 № 4-18 )</t>
  </si>
  <si>
    <t>О внесении изменений в решение Совета депутатов городского поселения Волоколамск Волоколамского муниципального района Московской области № 237/52 от 12.11.2018 год "О бюджете городского поселения Волоколамск Волоколамского муниципального района Московской области на 2019 год и на плановый период 2020 и 2021 годы" (в ред. решений от 24.12.2018 №246/54, от 11.03.2019 №256/56, от 15.04.2019 № 261/57, от 29.05.2019 № 266/58, от 01.07.2019 № 274/59, от 05.08.2019 № 279/60; от 29.08.2019 г. № 281/61, от 04.10.2019 № 4-18 )</t>
  </si>
  <si>
    <t>О внесении изменений в решение Совета депутатов городского поселения Волоколамск Волоколамского муниципального района Московской области № 237/52 от 12.11.2018 год "О бюджете городского поселения Волоколамск Волоколамского муниципального района Московской области на 2019 год и на плановый период 2020 и 2021 годы" (в ред. решений от 24.12.2018 №246/54, от 11.03.2019 №256/56, от 15.04.2019 № 261/57, от 29.05.2019 № 266/58, от 01.07.2019 № 274/59, от 05.08.2019 № 279/60; от 29.08.2019 г. № 281/61, от 04.10.2019 № 4-18)</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</si>
</sst>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
    <numFmt numFmtId="187" formatCode="[$-FC19]d\ mmmm\ yyyy\ &quot;г.&quot;"/>
    <numFmt numFmtId="188" formatCode="0.000"/>
  </numFmts>
  <fonts count="54">
    <font>
      <sz val="11"/>
      <color theme="1"/>
      <name val="Calibri"/>
      <family val="2"/>
    </font>
    <font>
      <sz val="11"/>
      <color indexed="8"/>
      <name val="Calibri"/>
      <family val="2"/>
    </font>
    <font>
      <sz val="10"/>
      <name val="Arial"/>
      <family val="2"/>
    </font>
    <font>
      <sz val="8"/>
      <color indexed="8"/>
      <name val="Arial"/>
      <family val="2"/>
    </font>
    <font>
      <sz val="8"/>
      <name val="Calibri"/>
      <family val="2"/>
    </font>
    <font>
      <sz val="10"/>
      <name val="Arial Cyr"/>
      <family val="0"/>
    </font>
    <font>
      <b/>
      <sz val="10"/>
      <name val="Arial"/>
      <family val="2"/>
    </font>
    <font>
      <sz val="10"/>
      <color indexed="12"/>
      <name val="Arial"/>
      <family val="2"/>
    </font>
    <font>
      <b/>
      <sz val="10"/>
      <color indexed="8"/>
      <name val="Arial"/>
      <family val="2"/>
    </font>
    <font>
      <sz val="10"/>
      <color indexed="8"/>
      <name val="Arial"/>
      <family val="2"/>
    </font>
    <font>
      <i/>
      <sz val="10"/>
      <name val="Arial"/>
      <family val="2"/>
    </font>
    <font>
      <i/>
      <sz val="10"/>
      <color indexed="8"/>
      <name val="Arial"/>
      <family val="2"/>
    </font>
    <font>
      <sz val="10"/>
      <color indexed="10"/>
      <name val="Arial"/>
      <family val="2"/>
    </font>
    <font>
      <sz val="10"/>
      <color indexed="56"/>
      <name val="Arial"/>
      <family val="2"/>
    </font>
    <font>
      <sz val="10"/>
      <color indexed="30"/>
      <name val="Arial"/>
      <family val="2"/>
    </font>
    <font>
      <sz val="12"/>
      <name val="Arial"/>
      <family val="2"/>
    </font>
    <font>
      <b/>
      <sz val="12"/>
      <name val="Arial"/>
      <family val="2"/>
    </font>
    <font>
      <i/>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FFEBEE"/>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EDE7F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right style="thin"/>
      <top style="thin"/>
      <bottom style="thin"/>
    </border>
    <border>
      <left style="thin"/>
      <right style="thin"/>
      <top style="thin"/>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color indexed="8"/>
      </left>
      <right/>
      <top style="thin">
        <color indexed="8"/>
      </top>
      <bottom style="thin">
        <color indexed="8"/>
      </bottom>
    </border>
    <border>
      <left style="thin">
        <color indexed="8"/>
      </left>
      <right/>
      <top style="thin">
        <color indexed="8"/>
      </top>
      <bottom/>
    </border>
    <border>
      <left style="thin">
        <color indexed="8"/>
      </left>
      <right/>
      <top/>
      <bottom/>
    </border>
    <border>
      <left style="thin"/>
      <right/>
      <top style="thin"/>
      <bottom/>
    </border>
    <border>
      <left style="thin"/>
      <right/>
      <top style="thin"/>
      <bottom style="thin">
        <color indexed="8"/>
      </bottom>
    </border>
    <border>
      <left style="thin">
        <color indexed="8"/>
      </left>
      <right/>
      <top style="thin">
        <color indexed="8"/>
      </top>
      <bottom style="thin"/>
    </border>
    <border>
      <left style="thin">
        <color indexed="8"/>
      </left>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 fillId="8" borderId="1" applyNumberFormat="0" applyFon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 fillId="21" borderId="2" applyNumberFormat="0" applyFon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7" fillId="28" borderId="3" applyNumberFormat="0" applyAlignment="0" applyProtection="0"/>
    <xf numFmtId="0" fontId="38" fillId="29" borderId="4" applyNumberFormat="0" applyAlignment="0" applyProtection="0"/>
    <xf numFmtId="0" fontId="39" fillId="29" borderId="3"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lignment/>
      <protection/>
    </xf>
    <xf numFmtId="0" fontId="3" fillId="0" borderId="0" applyProtection="0">
      <alignment/>
    </xf>
    <xf numFmtId="0" fontId="48" fillId="0" borderId="0" applyNumberFormat="0" applyFill="0" applyBorder="0" applyAlignment="0" applyProtection="0"/>
    <xf numFmtId="0" fontId="49" fillId="32" borderId="0" applyNumberFormat="0" applyBorder="0" applyAlignment="0" applyProtection="0"/>
    <xf numFmtId="0" fontId="50" fillId="0" borderId="0" applyNumberFormat="0" applyFill="0" applyBorder="0" applyAlignment="0" applyProtection="0"/>
    <xf numFmtId="0" fontId="1" fillId="33" borderId="10"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4" borderId="0" applyNumberFormat="0" applyBorder="0" applyAlignment="0" applyProtection="0"/>
  </cellStyleXfs>
  <cellXfs count="424">
    <xf numFmtId="0" fontId="0" fillId="0" borderId="0" xfId="0" applyFont="1" applyAlignment="1">
      <alignment/>
    </xf>
    <xf numFmtId="0" fontId="2" fillId="0" borderId="0" xfId="55" applyFont="1" applyFill="1" applyAlignment="1">
      <alignment vertical="center" wrapText="1"/>
      <protection/>
    </xf>
    <xf numFmtId="0" fontId="9" fillId="0" borderId="0" xfId="0" applyFont="1" applyAlignment="1">
      <alignment/>
    </xf>
    <xf numFmtId="0" fontId="2" fillId="0" borderId="0" xfId="55" applyFont="1" applyAlignment="1">
      <alignment vertical="center" wrapText="1"/>
      <protection/>
    </xf>
    <xf numFmtId="0" fontId="2" fillId="0" borderId="0" xfId="55" applyFont="1" applyFill="1" applyBorder="1" applyAlignment="1">
      <alignment horizontal="justify" vertical="center" wrapText="1"/>
      <protection/>
    </xf>
    <xf numFmtId="49" fontId="2" fillId="0" borderId="0" xfId="55" applyNumberFormat="1" applyFont="1" applyFill="1" applyBorder="1" applyAlignment="1">
      <alignment horizontal="center" vertical="center" wrapText="1"/>
      <protection/>
    </xf>
    <xf numFmtId="49" fontId="9" fillId="0" borderId="0" xfId="55" applyNumberFormat="1" applyFont="1" applyFill="1" applyBorder="1" applyAlignment="1">
      <alignment horizontal="center" vertical="center" wrapText="1"/>
      <protection/>
    </xf>
    <xf numFmtId="180" fontId="9" fillId="0" borderId="0" xfId="55" applyNumberFormat="1" applyFont="1" applyFill="1" applyBorder="1" applyAlignment="1">
      <alignment horizontal="center" vertical="center" wrapText="1"/>
      <protection/>
    </xf>
    <xf numFmtId="49" fontId="6" fillId="0" borderId="12" xfId="55" applyNumberFormat="1" applyFont="1" applyFill="1" applyBorder="1" applyAlignment="1">
      <alignment horizontal="center" vertical="center" wrapText="1"/>
      <protection/>
    </xf>
    <xf numFmtId="2" fontId="6" fillId="0" borderId="13" xfId="55" applyNumberFormat="1" applyFont="1" applyFill="1" applyBorder="1" applyAlignment="1">
      <alignment horizontal="left" vertical="center" wrapText="1" shrinkToFit="1"/>
      <protection/>
    </xf>
    <xf numFmtId="2" fontId="6" fillId="0" borderId="12" xfId="55" applyNumberFormat="1" applyFont="1" applyFill="1" applyBorder="1" applyAlignment="1">
      <alignment horizontal="center" vertical="center" wrapText="1"/>
      <protection/>
    </xf>
    <xf numFmtId="49" fontId="8" fillId="0" borderId="13" xfId="55" applyNumberFormat="1" applyFont="1" applyFill="1" applyBorder="1" applyAlignment="1">
      <alignment horizontal="center" vertical="center" wrapText="1"/>
      <protection/>
    </xf>
    <xf numFmtId="49" fontId="2" fillId="0" borderId="13" xfId="55" applyNumberFormat="1" applyFont="1" applyFill="1" applyBorder="1" applyAlignment="1">
      <alignment horizontal="left" vertical="center" wrapText="1" shrinkToFit="1"/>
      <protection/>
    </xf>
    <xf numFmtId="2" fontId="2" fillId="0" borderId="12" xfId="55" applyNumberFormat="1" applyFont="1" applyFill="1" applyBorder="1" applyAlignment="1">
      <alignment horizontal="center" vertical="center" wrapText="1"/>
      <protection/>
    </xf>
    <xf numFmtId="49" fontId="9" fillId="0" borderId="13" xfId="55" applyNumberFormat="1" applyFont="1" applyFill="1" applyBorder="1" applyAlignment="1">
      <alignment horizontal="center" vertical="center" wrapText="1"/>
      <protection/>
    </xf>
    <xf numFmtId="2" fontId="2" fillId="0" borderId="13" xfId="55" applyNumberFormat="1" applyFont="1" applyFill="1" applyBorder="1" applyAlignment="1">
      <alignment horizontal="left" vertical="center" wrapText="1" shrinkToFit="1"/>
      <protection/>
    </xf>
    <xf numFmtId="49" fontId="2" fillId="0" borderId="13" xfId="55" applyNumberFormat="1" applyFont="1" applyFill="1" applyBorder="1" applyAlignment="1">
      <alignment horizontal="center" vertical="center" wrapText="1"/>
      <protection/>
    </xf>
    <xf numFmtId="49" fontId="9" fillId="0" borderId="14" xfId="59" applyNumberFormat="1" applyFont="1" applyFill="1" applyBorder="1" applyAlignment="1" applyProtection="1">
      <alignment horizontal="left" vertical="center" wrapText="1" shrinkToFit="1"/>
      <protection hidden="1" locked="0"/>
    </xf>
    <xf numFmtId="49" fontId="7" fillId="0" borderId="13" xfId="55" applyNumberFormat="1" applyFont="1" applyFill="1" applyBorder="1" applyAlignment="1">
      <alignment horizontal="left" vertical="center" wrapText="1" shrinkToFit="1"/>
      <protection/>
    </xf>
    <xf numFmtId="2" fontId="7" fillId="0" borderId="12" xfId="55" applyNumberFormat="1" applyFont="1" applyFill="1" applyBorder="1" applyAlignment="1">
      <alignment horizontal="center" vertical="center" wrapText="1"/>
      <protection/>
    </xf>
    <xf numFmtId="49" fontId="7" fillId="0" borderId="13" xfId="55" applyNumberFormat="1" applyFont="1" applyFill="1" applyBorder="1" applyAlignment="1">
      <alignment horizontal="center" vertical="center" wrapText="1"/>
      <protection/>
    </xf>
    <xf numFmtId="49" fontId="9" fillId="0" borderId="15" xfId="59" applyNumberFormat="1" applyFont="1" applyFill="1" applyBorder="1" applyAlignment="1" applyProtection="1">
      <alignment horizontal="left" vertical="center" wrapText="1" shrinkToFit="1"/>
      <protection hidden="1" locked="0"/>
    </xf>
    <xf numFmtId="49" fontId="2" fillId="0" borderId="16" xfId="59" applyNumberFormat="1" applyFont="1" applyFill="1" applyBorder="1" applyAlignment="1" applyProtection="1">
      <alignment horizontal="center" vertical="center" wrapText="1"/>
      <protection hidden="1" locked="0"/>
    </xf>
    <xf numFmtId="49" fontId="7" fillId="0" borderId="12" xfId="59" applyNumberFormat="1" applyFont="1" applyFill="1" applyBorder="1" applyAlignment="1" applyProtection="1">
      <alignment horizontal="left" vertical="center" wrapText="1" shrinkToFit="1"/>
      <protection hidden="1" locked="0"/>
    </xf>
    <xf numFmtId="49" fontId="7" fillId="0" borderId="12" xfId="59" applyNumberFormat="1" applyFont="1" applyFill="1" applyBorder="1" applyAlignment="1" applyProtection="1">
      <alignment horizontal="center" vertical="center" wrapText="1"/>
      <protection hidden="1" locked="0"/>
    </xf>
    <xf numFmtId="49" fontId="2" fillId="0" borderId="13" xfId="59" applyNumberFormat="1" applyFont="1" applyFill="1" applyBorder="1" applyAlignment="1" applyProtection="1">
      <alignment horizontal="left" vertical="center" wrapText="1" shrinkToFit="1"/>
      <protection hidden="1" locked="0"/>
    </xf>
    <xf numFmtId="49" fontId="2" fillId="0" borderId="13" xfId="59" applyNumberFormat="1" applyFont="1" applyFill="1" applyBorder="1" applyAlignment="1" applyProtection="1">
      <alignment horizontal="center" vertical="center" wrapText="1"/>
      <protection hidden="1" locked="0"/>
    </xf>
    <xf numFmtId="49" fontId="2" fillId="0" borderId="14" xfId="59" applyNumberFormat="1" applyFont="1" applyFill="1" applyBorder="1" applyAlignment="1" applyProtection="1">
      <alignment horizontal="left" vertical="center" wrapText="1" shrinkToFit="1"/>
      <protection hidden="1" locked="0"/>
    </xf>
    <xf numFmtId="49" fontId="7" fillId="0" borderId="13" xfId="59" applyNumberFormat="1" applyFont="1" applyFill="1" applyBorder="1" applyAlignment="1" applyProtection="1">
      <alignment horizontal="center" vertical="center" wrapText="1"/>
      <protection hidden="1" locked="0"/>
    </xf>
    <xf numFmtId="49" fontId="2" fillId="0" borderId="12" xfId="59" applyNumberFormat="1" applyFont="1" applyFill="1" applyBorder="1" applyAlignment="1" applyProtection="1">
      <alignment horizontal="center" vertical="center" wrapText="1"/>
      <protection hidden="1" locked="0"/>
    </xf>
    <xf numFmtId="49" fontId="2" fillId="0" borderId="12" xfId="59" applyNumberFormat="1" applyFont="1" applyFill="1" applyBorder="1" applyAlignment="1" applyProtection="1">
      <alignment horizontal="left" vertical="center" wrapText="1" shrinkToFit="1"/>
      <protection hidden="1" locked="0"/>
    </xf>
    <xf numFmtId="2" fontId="8" fillId="0" borderId="13" xfId="55" applyNumberFormat="1" applyFont="1" applyFill="1" applyBorder="1" applyAlignment="1">
      <alignment horizontal="center" vertical="center" wrapText="1"/>
      <protection/>
    </xf>
    <xf numFmtId="2" fontId="9" fillId="0" borderId="13" xfId="55" applyNumberFormat="1" applyFont="1" applyFill="1" applyBorder="1" applyAlignment="1">
      <alignment horizontal="center" vertical="center" wrapText="1"/>
      <protection/>
    </xf>
    <xf numFmtId="0" fontId="6" fillId="0" borderId="13" xfId="55" applyFont="1" applyBorder="1" applyAlignment="1">
      <alignment horizontal="left" vertical="center" wrapText="1" shrinkToFit="1"/>
      <protection/>
    </xf>
    <xf numFmtId="0" fontId="6" fillId="0" borderId="12" xfId="55" applyFont="1" applyBorder="1" applyAlignment="1">
      <alignment horizontal="center" vertical="center" wrapText="1"/>
      <protection/>
    </xf>
    <xf numFmtId="0" fontId="2" fillId="0" borderId="13" xfId="55" applyFont="1" applyBorder="1" applyAlignment="1">
      <alignment horizontal="left" vertical="center" wrapText="1" shrinkToFit="1"/>
      <protection/>
    </xf>
    <xf numFmtId="0" fontId="2" fillId="0" borderId="12" xfId="55" applyFont="1" applyBorder="1" applyAlignment="1">
      <alignment horizontal="center" vertical="center" wrapText="1"/>
      <protection/>
    </xf>
    <xf numFmtId="2" fontId="2" fillId="0" borderId="13" xfId="55" applyNumberFormat="1" applyFont="1" applyBorder="1" applyAlignment="1">
      <alignment horizontal="left" vertical="center" wrapText="1" shrinkToFit="1"/>
      <protection/>
    </xf>
    <xf numFmtId="0" fontId="7" fillId="0" borderId="13" xfId="55" applyFont="1" applyBorder="1" applyAlignment="1">
      <alignment horizontal="left" vertical="center" wrapText="1" shrinkToFit="1"/>
      <protection/>
    </xf>
    <xf numFmtId="0" fontId="7" fillId="0" borderId="12" xfId="55" applyFont="1" applyBorder="1" applyAlignment="1">
      <alignment horizontal="center" vertical="center" wrapText="1"/>
      <protection/>
    </xf>
    <xf numFmtId="0" fontId="2" fillId="0" borderId="13" xfId="55" applyFont="1" applyBorder="1" applyAlignment="1">
      <alignment vertical="center" wrapText="1" shrinkToFit="1"/>
      <protection/>
    </xf>
    <xf numFmtId="0" fontId="7" fillId="0" borderId="12" xfId="55" applyFont="1" applyBorder="1" applyAlignment="1">
      <alignment horizontal="left" vertical="center" wrapText="1" shrinkToFit="1"/>
      <protection/>
    </xf>
    <xf numFmtId="0" fontId="6" fillId="0" borderId="13" xfId="55" applyFont="1" applyFill="1" applyBorder="1" applyAlignment="1">
      <alignment horizontal="left" vertical="center" wrapText="1" shrinkToFit="1"/>
      <protection/>
    </xf>
    <xf numFmtId="0" fontId="6" fillId="0" borderId="12" xfId="55" applyFont="1" applyFill="1" applyBorder="1" applyAlignment="1">
      <alignment horizontal="center" vertical="center" wrapText="1"/>
      <protection/>
    </xf>
    <xf numFmtId="0" fontId="7" fillId="0" borderId="13" xfId="55" applyFont="1" applyBorder="1" applyAlignment="1">
      <alignment vertical="center" wrapText="1" shrinkToFit="1"/>
      <protection/>
    </xf>
    <xf numFmtId="0" fontId="2" fillId="0" borderId="12" xfId="55" applyFont="1" applyBorder="1" applyAlignment="1">
      <alignment horizontal="left" vertical="center" wrapText="1" shrinkToFit="1"/>
      <protection/>
    </xf>
    <xf numFmtId="2" fontId="7" fillId="0" borderId="13" xfId="55" applyNumberFormat="1" applyFont="1" applyBorder="1" applyAlignment="1">
      <alignment horizontal="left" vertical="center" wrapText="1" shrinkToFit="1"/>
      <protection/>
    </xf>
    <xf numFmtId="49" fontId="6" fillId="0" borderId="13" xfId="55" applyNumberFormat="1" applyFont="1" applyFill="1" applyBorder="1" applyAlignment="1">
      <alignment horizontal="left" vertical="center" wrapText="1" shrinkToFit="1"/>
      <protection/>
    </xf>
    <xf numFmtId="49" fontId="2" fillId="0" borderId="12" xfId="55" applyNumberFormat="1" applyFont="1" applyFill="1" applyBorder="1" applyAlignment="1">
      <alignment horizontal="center" vertical="center" wrapText="1"/>
      <protection/>
    </xf>
    <xf numFmtId="49" fontId="7" fillId="0" borderId="12" xfId="55" applyNumberFormat="1" applyFont="1" applyFill="1" applyBorder="1" applyAlignment="1">
      <alignment horizontal="center" vertical="center" wrapText="1"/>
      <protection/>
    </xf>
    <xf numFmtId="0" fontId="2" fillId="35" borderId="13" xfId="55" applyFont="1" applyFill="1" applyBorder="1" applyAlignment="1">
      <alignment vertical="center" wrapText="1" shrinkToFit="1"/>
      <protection/>
    </xf>
    <xf numFmtId="0" fontId="2" fillId="0" borderId="12" xfId="55" applyFont="1" applyBorder="1" applyAlignment="1">
      <alignment vertical="center" wrapText="1" shrinkToFit="1"/>
      <protection/>
    </xf>
    <xf numFmtId="0" fontId="7" fillId="0" borderId="12" xfId="55" applyFont="1" applyBorder="1" applyAlignment="1">
      <alignment vertical="center" wrapText="1" shrinkToFit="1"/>
      <protection/>
    </xf>
    <xf numFmtId="0" fontId="6" fillId="0" borderId="13" xfId="55" applyFont="1" applyFill="1" applyBorder="1" applyAlignment="1">
      <alignment vertical="center" wrapText="1" shrinkToFit="1"/>
      <protection/>
    </xf>
    <xf numFmtId="1" fontId="6" fillId="0" borderId="12" xfId="55" applyNumberFormat="1" applyFont="1" applyFill="1" applyBorder="1" applyAlignment="1">
      <alignment horizontal="center" vertical="center" wrapText="1"/>
      <protection/>
    </xf>
    <xf numFmtId="1" fontId="2" fillId="0" borderId="12" xfId="55" applyNumberFormat="1" applyFont="1" applyBorder="1" applyAlignment="1">
      <alignment horizontal="center" vertical="center" wrapText="1"/>
      <protection/>
    </xf>
    <xf numFmtId="1" fontId="7" fillId="0" borderId="12" xfId="55" applyNumberFormat="1" applyFont="1" applyBorder="1" applyAlignment="1">
      <alignment horizontal="center" vertical="center" wrapText="1"/>
      <protection/>
    </xf>
    <xf numFmtId="0" fontId="2" fillId="0" borderId="13" xfId="55" applyFont="1" applyFill="1" applyBorder="1" applyAlignment="1">
      <alignment horizontal="left" vertical="center" wrapText="1" shrinkToFit="1"/>
      <protection/>
    </xf>
    <xf numFmtId="1" fontId="9" fillId="0" borderId="12" xfId="55" applyNumberFormat="1" applyFont="1" applyBorder="1" applyAlignment="1">
      <alignment horizontal="center" vertical="center" wrapText="1"/>
      <protection/>
    </xf>
    <xf numFmtId="0" fontId="7" fillId="0" borderId="13" xfId="55" applyFont="1" applyFill="1" applyBorder="1" applyAlignment="1">
      <alignment horizontal="left" vertical="center" wrapText="1" shrinkToFit="1"/>
      <protection/>
    </xf>
    <xf numFmtId="2" fontId="6" fillId="0" borderId="12" xfId="55" applyNumberFormat="1" applyFont="1" applyFill="1" applyBorder="1" applyAlignment="1">
      <alignment horizontal="left" vertical="center" wrapText="1"/>
      <protection/>
    </xf>
    <xf numFmtId="49" fontId="8" fillId="0" borderId="12" xfId="55" applyNumberFormat="1" applyFont="1" applyFill="1" applyBorder="1" applyAlignment="1">
      <alignment horizontal="center" vertical="center" wrapText="1"/>
      <protection/>
    </xf>
    <xf numFmtId="0" fontId="9" fillId="0" borderId="0" xfId="0" applyFont="1" applyAlignment="1">
      <alignment vertical="center"/>
    </xf>
    <xf numFmtId="0" fontId="2" fillId="0" borderId="0" xfId="55" applyFont="1" applyAlignment="1">
      <alignment wrapText="1"/>
      <protection/>
    </xf>
    <xf numFmtId="0" fontId="9" fillId="0" borderId="0" xfId="0" applyFont="1" applyAlignment="1">
      <alignment horizontal="center" vertical="center"/>
    </xf>
    <xf numFmtId="0" fontId="6" fillId="35" borderId="12" xfId="55" applyFont="1" applyFill="1" applyBorder="1" applyAlignment="1">
      <alignment horizontal="left" vertical="center" wrapText="1" shrinkToFit="1"/>
      <protection/>
    </xf>
    <xf numFmtId="49" fontId="6" fillId="35" borderId="12" xfId="55" applyNumberFormat="1" applyFont="1" applyFill="1" applyBorder="1" applyAlignment="1">
      <alignment horizontal="center" vertical="center" wrapText="1"/>
      <protection/>
    </xf>
    <xf numFmtId="0" fontId="6" fillId="35" borderId="12" xfId="55" applyFont="1" applyFill="1" applyBorder="1" applyAlignment="1">
      <alignment horizontal="center" vertical="center" wrapText="1"/>
      <protection/>
    </xf>
    <xf numFmtId="181" fontId="6" fillId="35" borderId="12" xfId="55" applyNumberFormat="1" applyFont="1" applyFill="1" applyBorder="1" applyAlignment="1">
      <alignment horizontal="center" vertical="center" wrapText="1"/>
      <protection/>
    </xf>
    <xf numFmtId="0" fontId="6" fillId="0" borderId="12" xfId="55" applyFont="1" applyFill="1" applyBorder="1" applyAlignment="1">
      <alignment horizontal="left" vertical="center" wrapText="1" shrinkToFit="1"/>
      <protection/>
    </xf>
    <xf numFmtId="49" fontId="2" fillId="35" borderId="12" xfId="55" applyNumberFormat="1" applyFont="1" applyFill="1" applyBorder="1" applyAlignment="1">
      <alignment horizontal="center" vertical="center" wrapText="1"/>
      <protection/>
    </xf>
    <xf numFmtId="0" fontId="2" fillId="0" borderId="12" xfId="55" applyFont="1" applyFill="1" applyBorder="1" applyAlignment="1">
      <alignment horizontal="center" vertical="center" wrapText="1"/>
      <protection/>
    </xf>
    <xf numFmtId="49" fontId="7" fillId="35" borderId="12" xfId="55" applyNumberFormat="1"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49" fontId="2" fillId="0" borderId="12" xfId="55" applyNumberFormat="1" applyFont="1" applyBorder="1" applyAlignment="1">
      <alignment horizontal="center" vertical="center" wrapText="1"/>
      <protection/>
    </xf>
    <xf numFmtId="1" fontId="2" fillId="0" borderId="12" xfId="55" applyNumberFormat="1" applyFont="1" applyFill="1" applyBorder="1" applyAlignment="1">
      <alignment horizontal="center" vertical="center" wrapText="1"/>
      <protection/>
    </xf>
    <xf numFmtId="49" fontId="7" fillId="0" borderId="12" xfId="55" applyNumberFormat="1" applyFont="1" applyBorder="1" applyAlignment="1">
      <alignment horizontal="center" vertical="center" wrapText="1"/>
      <protection/>
    </xf>
    <xf numFmtId="0" fontId="2" fillId="0" borderId="12" xfId="55" applyFont="1" applyFill="1" applyBorder="1" applyAlignment="1">
      <alignment horizontal="center" vertical="center"/>
      <protection/>
    </xf>
    <xf numFmtId="0" fontId="7" fillId="0" borderId="12" xfId="55" applyFont="1" applyFill="1" applyBorder="1" applyAlignment="1">
      <alignment horizontal="center" vertical="center"/>
      <protection/>
    </xf>
    <xf numFmtId="0" fontId="2" fillId="0" borderId="12" xfId="55" applyFont="1" applyBorder="1" applyAlignment="1">
      <alignment horizontal="center" vertical="center"/>
      <protection/>
    </xf>
    <xf numFmtId="0" fontId="7" fillId="0" borderId="12" xfId="55" applyFont="1" applyBorder="1" applyAlignment="1">
      <alignment horizontal="center" vertical="center"/>
      <protection/>
    </xf>
    <xf numFmtId="49" fontId="6" fillId="0" borderId="12" xfId="55" applyNumberFormat="1" applyFont="1" applyBorder="1" applyAlignment="1">
      <alignment horizontal="center" vertical="center" wrapText="1"/>
      <protection/>
    </xf>
    <xf numFmtId="0" fontId="2" fillId="0" borderId="13" xfId="55" applyFont="1" applyBorder="1" applyAlignment="1">
      <alignment horizontal="center" vertical="center" wrapText="1"/>
      <protection/>
    </xf>
    <xf numFmtId="0" fontId="7" fillId="35" borderId="13" xfId="55" applyFont="1" applyFill="1" applyBorder="1" applyAlignment="1">
      <alignment horizontal="left" vertical="center" wrapText="1" shrinkToFit="1"/>
      <protection/>
    </xf>
    <xf numFmtId="0" fontId="2" fillId="0" borderId="0" xfId="55" applyFont="1" applyAlignment="1">
      <alignment horizontal="center" vertical="center" wrapText="1"/>
      <protection/>
    </xf>
    <xf numFmtId="1" fontId="2" fillId="0" borderId="12" xfId="55" applyNumberFormat="1" applyFont="1" applyBorder="1" applyAlignment="1">
      <alignment horizontal="center" vertical="center"/>
      <protection/>
    </xf>
    <xf numFmtId="1" fontId="7" fillId="0" borderId="12" xfId="55" applyNumberFormat="1" applyFont="1" applyBorder="1" applyAlignment="1">
      <alignment horizontal="center" vertical="center"/>
      <protection/>
    </xf>
    <xf numFmtId="0" fontId="8" fillId="0" borderId="12" xfId="55" applyFont="1" applyBorder="1" applyAlignment="1">
      <alignment horizontal="left" vertical="center" wrapText="1"/>
      <protection/>
    </xf>
    <xf numFmtId="0" fontId="2" fillId="0" borderId="0" xfId="56" applyFont="1" applyAlignment="1">
      <alignment vertical="center"/>
      <protection/>
    </xf>
    <xf numFmtId="0" fontId="2" fillId="0" borderId="0" xfId="56" applyFont="1" applyAlignment="1">
      <alignment horizontal="center" vertical="center"/>
      <protection/>
    </xf>
    <xf numFmtId="180" fontId="2" fillId="0" borderId="0" xfId="56" applyNumberFormat="1" applyFont="1" applyAlignment="1">
      <alignment horizontal="center" vertical="center"/>
      <protection/>
    </xf>
    <xf numFmtId="0" fontId="6" fillId="35" borderId="17" xfId="56" applyFont="1" applyFill="1" applyBorder="1" applyAlignment="1">
      <alignment horizontal="center" vertical="center"/>
      <protection/>
    </xf>
    <xf numFmtId="0" fontId="6" fillId="35" borderId="2" xfId="56" applyFont="1" applyFill="1" applyBorder="1" applyAlignment="1">
      <alignment horizontal="center" vertical="center" wrapText="1"/>
      <protection/>
    </xf>
    <xf numFmtId="49" fontId="6" fillId="35" borderId="2" xfId="56" applyNumberFormat="1" applyFont="1" applyFill="1" applyBorder="1" applyAlignment="1">
      <alignment horizontal="center" vertical="center" wrapText="1"/>
      <protection/>
    </xf>
    <xf numFmtId="180" fontId="6" fillId="35" borderId="2" xfId="56" applyNumberFormat="1" applyFont="1" applyFill="1" applyBorder="1" applyAlignment="1">
      <alignment horizontal="center" vertical="center" wrapText="1"/>
      <protection/>
    </xf>
    <xf numFmtId="0" fontId="9" fillId="35" borderId="0" xfId="0" applyFont="1" applyFill="1" applyAlignment="1">
      <alignment/>
    </xf>
    <xf numFmtId="0" fontId="6" fillId="35" borderId="12" xfId="56" applyFont="1" applyFill="1" applyBorder="1" applyAlignment="1">
      <alignment horizontal="left" vertical="center" wrapText="1"/>
      <protection/>
    </xf>
    <xf numFmtId="49" fontId="6" fillId="35" borderId="12" xfId="56" applyNumberFormat="1" applyFont="1" applyFill="1" applyBorder="1" applyAlignment="1">
      <alignment horizontal="center" vertical="center" wrapText="1"/>
      <protection/>
    </xf>
    <xf numFmtId="49" fontId="6" fillId="35" borderId="12" xfId="56" applyNumberFormat="1" applyFont="1" applyFill="1" applyBorder="1" applyAlignment="1">
      <alignment horizontal="center" vertical="center"/>
      <protection/>
    </xf>
    <xf numFmtId="0" fontId="2" fillId="35" borderId="12" xfId="56" applyFont="1" applyFill="1" applyBorder="1" applyAlignment="1">
      <alignment horizontal="center" vertical="center"/>
      <protection/>
    </xf>
    <xf numFmtId="0" fontId="2" fillId="35" borderId="12" xfId="56" applyFont="1" applyFill="1" applyBorder="1" applyAlignment="1">
      <alignment horizontal="left" vertical="center" wrapText="1"/>
      <protection/>
    </xf>
    <xf numFmtId="49" fontId="2" fillId="35" borderId="12" xfId="56" applyNumberFormat="1" applyFont="1" applyFill="1" applyBorder="1" applyAlignment="1">
      <alignment horizontal="center" vertical="center" wrapText="1"/>
      <protection/>
    </xf>
    <xf numFmtId="49" fontId="2" fillId="35" borderId="12" xfId="56" applyNumberFormat="1" applyFont="1" applyFill="1" applyBorder="1" applyAlignment="1">
      <alignment horizontal="center" vertical="center"/>
      <protection/>
    </xf>
    <xf numFmtId="0" fontId="2" fillId="35" borderId="13" xfId="56" applyFont="1" applyFill="1" applyBorder="1" applyAlignment="1">
      <alignment horizontal="left" vertical="center" wrapText="1"/>
      <protection/>
    </xf>
    <xf numFmtId="2" fontId="2" fillId="35" borderId="13" xfId="56" applyNumberFormat="1" applyFont="1" applyFill="1" applyBorder="1" applyAlignment="1">
      <alignment horizontal="left" vertical="center" wrapText="1"/>
      <protection/>
    </xf>
    <xf numFmtId="2" fontId="7" fillId="35" borderId="13" xfId="56" applyNumberFormat="1" applyFont="1" applyFill="1" applyBorder="1" applyAlignment="1">
      <alignment horizontal="left" vertical="center" wrapText="1"/>
      <protection/>
    </xf>
    <xf numFmtId="49" fontId="7" fillId="35" borderId="12" xfId="56" applyNumberFormat="1" applyFont="1" applyFill="1" applyBorder="1" applyAlignment="1">
      <alignment horizontal="center" vertical="center"/>
      <protection/>
    </xf>
    <xf numFmtId="0" fontId="7" fillId="35" borderId="12" xfId="56" applyFont="1" applyFill="1" applyBorder="1" applyAlignment="1">
      <alignment horizontal="center" vertical="center"/>
      <protection/>
    </xf>
    <xf numFmtId="0" fontId="2" fillId="35" borderId="13" xfId="56" applyFont="1" applyFill="1" applyBorder="1" applyAlignment="1">
      <alignment vertical="center" wrapText="1"/>
      <protection/>
    </xf>
    <xf numFmtId="1" fontId="2" fillId="35" borderId="12" xfId="56" applyNumberFormat="1" applyFont="1" applyFill="1" applyBorder="1" applyAlignment="1">
      <alignment horizontal="center" vertical="center"/>
      <protection/>
    </xf>
    <xf numFmtId="0" fontId="7" fillId="35" borderId="13" xfId="56" applyFont="1" applyFill="1" applyBorder="1" applyAlignment="1">
      <alignment vertical="center" wrapText="1"/>
      <protection/>
    </xf>
    <xf numFmtId="1" fontId="7" fillId="35" borderId="12" xfId="56" applyNumberFormat="1" applyFont="1" applyFill="1" applyBorder="1" applyAlignment="1">
      <alignment horizontal="center" vertical="center"/>
      <protection/>
    </xf>
    <xf numFmtId="0" fontId="9" fillId="35" borderId="13" xfId="56" applyFont="1" applyFill="1" applyBorder="1" applyAlignment="1">
      <alignment horizontal="left" vertical="center" wrapText="1"/>
      <protection/>
    </xf>
    <xf numFmtId="0" fontId="7" fillId="35" borderId="12" xfId="56" applyFont="1" applyFill="1" applyBorder="1" applyAlignment="1">
      <alignment horizontal="left" vertical="center" wrapText="1"/>
      <protection/>
    </xf>
    <xf numFmtId="0" fontId="7" fillId="35" borderId="13" xfId="56" applyFont="1" applyFill="1" applyBorder="1" applyAlignment="1">
      <alignment horizontal="left" vertical="center" wrapText="1"/>
      <protection/>
    </xf>
    <xf numFmtId="1" fontId="6" fillId="35" borderId="12" xfId="56" applyNumberFormat="1" applyFont="1" applyFill="1" applyBorder="1" applyAlignment="1">
      <alignment horizontal="center" vertical="center"/>
      <protection/>
    </xf>
    <xf numFmtId="0" fontId="8" fillId="35" borderId="13" xfId="56" applyFont="1" applyFill="1" applyBorder="1" applyAlignment="1">
      <alignment horizontal="left" vertical="center" wrapText="1"/>
      <protection/>
    </xf>
    <xf numFmtId="0" fontId="6" fillId="35" borderId="12" xfId="56" applyFont="1" applyFill="1" applyBorder="1" applyAlignment="1">
      <alignment horizontal="center" vertical="center"/>
      <protection/>
    </xf>
    <xf numFmtId="2" fontId="2" fillId="35" borderId="12" xfId="56" applyNumberFormat="1" applyFont="1" applyFill="1" applyBorder="1" applyAlignment="1">
      <alignment horizontal="center" vertical="center"/>
      <protection/>
    </xf>
    <xf numFmtId="0" fontId="2" fillId="35" borderId="12" xfId="56" applyFont="1" applyFill="1" applyBorder="1" applyAlignment="1">
      <alignment horizontal="center" vertical="center" wrapText="1"/>
      <protection/>
    </xf>
    <xf numFmtId="49" fontId="7" fillId="35" borderId="12" xfId="56" applyNumberFormat="1" applyFont="1" applyFill="1" applyBorder="1" applyAlignment="1">
      <alignment horizontal="center" vertical="center" wrapText="1"/>
      <protection/>
    </xf>
    <xf numFmtId="0" fontId="7" fillId="35" borderId="12" xfId="56" applyFont="1" applyFill="1" applyBorder="1" applyAlignment="1">
      <alignment horizontal="center" vertical="center" wrapText="1"/>
      <protection/>
    </xf>
    <xf numFmtId="49" fontId="9" fillId="35" borderId="13" xfId="56" applyNumberFormat="1" applyFont="1" applyFill="1" applyBorder="1" applyAlignment="1">
      <alignment horizontal="center" vertical="center" wrapText="1"/>
      <protection/>
    </xf>
    <xf numFmtId="49" fontId="9" fillId="35" borderId="13" xfId="55" applyNumberFormat="1" applyFont="1" applyFill="1" applyBorder="1" applyAlignment="1">
      <alignment horizontal="center" vertical="center" wrapText="1"/>
      <protection/>
    </xf>
    <xf numFmtId="49" fontId="2" fillId="35" borderId="13" xfId="55" applyNumberFormat="1" applyFont="1" applyFill="1" applyBorder="1" applyAlignment="1">
      <alignment horizontal="center" vertical="center" wrapText="1"/>
      <protection/>
    </xf>
    <xf numFmtId="49" fontId="7" fillId="35" borderId="13" xfId="55" applyNumberFormat="1" applyFont="1" applyFill="1" applyBorder="1" applyAlignment="1">
      <alignment horizontal="center" vertical="center" wrapText="1"/>
      <protection/>
    </xf>
    <xf numFmtId="0" fontId="9" fillId="35" borderId="13" xfId="56" applyFont="1" applyFill="1" applyBorder="1" applyAlignment="1">
      <alignment vertical="center" wrapText="1"/>
      <protection/>
    </xf>
    <xf numFmtId="0" fontId="8" fillId="35" borderId="13" xfId="56" applyFont="1" applyFill="1" applyBorder="1" applyAlignment="1">
      <alignment horizontal="left" vertical="center" wrapText="1" shrinkToFit="1"/>
      <protection/>
    </xf>
    <xf numFmtId="0" fontId="9" fillId="35" borderId="13" xfId="56" applyFont="1" applyFill="1" applyBorder="1" applyAlignment="1">
      <alignment horizontal="left" vertical="center" wrapText="1" shrinkToFit="1"/>
      <protection/>
    </xf>
    <xf numFmtId="2" fontId="2" fillId="35" borderId="13" xfId="56" applyNumberFormat="1" applyFont="1" applyFill="1" applyBorder="1" applyAlignment="1">
      <alignment vertical="center" wrapText="1" shrinkToFit="1"/>
      <protection/>
    </xf>
    <xf numFmtId="2" fontId="2" fillId="35" borderId="13" xfId="56" applyNumberFormat="1" applyFont="1" applyFill="1" applyBorder="1" applyAlignment="1">
      <alignment vertical="center" wrapText="1"/>
      <protection/>
    </xf>
    <xf numFmtId="2" fontId="2" fillId="35" borderId="12" xfId="56" applyNumberFormat="1" applyFont="1" applyFill="1" applyBorder="1" applyAlignment="1">
      <alignment vertical="center" wrapText="1"/>
      <protection/>
    </xf>
    <xf numFmtId="49" fontId="2" fillId="35" borderId="12" xfId="59" applyNumberFormat="1" applyFont="1" applyFill="1" applyBorder="1" applyAlignment="1" applyProtection="1">
      <alignment vertical="center" wrapText="1"/>
      <protection hidden="1" locked="0"/>
    </xf>
    <xf numFmtId="49" fontId="2" fillId="35" borderId="13" xfId="56" applyNumberFormat="1" applyFont="1" applyFill="1" applyBorder="1" applyAlignment="1">
      <alignment horizontal="center" vertical="center" wrapText="1"/>
      <protection/>
    </xf>
    <xf numFmtId="49" fontId="7" fillId="35" borderId="12" xfId="56" applyNumberFormat="1" applyFont="1" applyFill="1" applyBorder="1" applyAlignment="1">
      <alignment horizontal="left" vertical="center" wrapText="1"/>
      <protection/>
    </xf>
    <xf numFmtId="49" fontId="7" fillId="35" borderId="13" xfId="56" applyNumberFormat="1" applyFont="1" applyFill="1" applyBorder="1" applyAlignment="1">
      <alignment horizontal="center" vertical="center" wrapText="1"/>
      <protection/>
    </xf>
    <xf numFmtId="49" fontId="2" fillId="35" borderId="12" xfId="56" applyNumberFormat="1" applyFont="1" applyFill="1" applyBorder="1" applyAlignment="1">
      <alignment vertical="center" wrapText="1"/>
      <protection/>
    </xf>
    <xf numFmtId="49" fontId="7" fillId="35" borderId="13" xfId="56" applyNumberFormat="1" applyFont="1" applyFill="1" applyBorder="1" applyAlignment="1">
      <alignment vertical="center" wrapText="1"/>
      <protection/>
    </xf>
    <xf numFmtId="2" fontId="2" fillId="35" borderId="18" xfId="56" applyNumberFormat="1" applyFont="1" applyFill="1" applyBorder="1" applyAlignment="1">
      <alignment horizontal="left" vertical="center" wrapText="1"/>
      <protection/>
    </xf>
    <xf numFmtId="49" fontId="9" fillId="35" borderId="19" xfId="59" applyNumberFormat="1" applyFont="1" applyFill="1" applyBorder="1" applyAlignment="1" applyProtection="1">
      <alignment horizontal="left" vertical="center" wrapText="1"/>
      <protection hidden="1" locked="0"/>
    </xf>
    <xf numFmtId="49" fontId="7" fillId="35" borderId="18" xfId="56" applyNumberFormat="1" applyFont="1" applyFill="1" applyBorder="1" applyAlignment="1">
      <alignment horizontal="left" vertical="center" wrapText="1"/>
      <protection/>
    </xf>
    <xf numFmtId="2" fontId="7" fillId="35" borderId="12" xfId="56" applyNumberFormat="1" applyFont="1" applyFill="1" applyBorder="1" applyAlignment="1">
      <alignment horizontal="center" vertical="center"/>
      <protection/>
    </xf>
    <xf numFmtId="49" fontId="2" fillId="35" borderId="13" xfId="56" applyNumberFormat="1" applyFont="1" applyFill="1" applyBorder="1" applyAlignment="1">
      <alignment horizontal="left" vertical="center" wrapText="1"/>
      <protection/>
    </xf>
    <xf numFmtId="49" fontId="7" fillId="35" borderId="13" xfId="56" applyNumberFormat="1" applyFont="1" applyFill="1" applyBorder="1" applyAlignment="1">
      <alignment horizontal="left" vertical="center" wrapText="1"/>
      <protection/>
    </xf>
    <xf numFmtId="0" fontId="8" fillId="35" borderId="0" xfId="0" applyFont="1" applyFill="1" applyAlignment="1">
      <alignment/>
    </xf>
    <xf numFmtId="49" fontId="2" fillId="35" borderId="18" xfId="56" applyNumberFormat="1" applyFont="1" applyFill="1" applyBorder="1" applyAlignment="1">
      <alignment horizontal="left" vertical="center" wrapText="1"/>
      <protection/>
    </xf>
    <xf numFmtId="49" fontId="2" fillId="35" borderId="19" xfId="59" applyNumberFormat="1" applyFont="1" applyFill="1" applyBorder="1" applyAlignment="1" applyProtection="1">
      <alignment horizontal="left" vertical="center" wrapText="1"/>
      <protection hidden="1" locked="0"/>
    </xf>
    <xf numFmtId="49" fontId="7" fillId="35" borderId="13" xfId="59" applyNumberFormat="1" applyFont="1" applyFill="1" applyBorder="1" applyAlignment="1" applyProtection="1">
      <alignment horizontal="left" vertical="center" wrapText="1"/>
      <protection hidden="1" locked="0"/>
    </xf>
    <xf numFmtId="49" fontId="2" fillId="35" borderId="12" xfId="59" applyNumberFormat="1" applyFont="1" applyFill="1" applyBorder="1" applyAlignment="1" applyProtection="1">
      <alignment horizontal="center" vertical="center" wrapText="1"/>
      <protection hidden="1" locked="0"/>
    </xf>
    <xf numFmtId="49" fontId="2" fillId="35" borderId="18" xfId="59" applyNumberFormat="1" applyFont="1" applyFill="1" applyBorder="1" applyAlignment="1" applyProtection="1">
      <alignment horizontal="left" vertical="center" wrapText="1"/>
      <protection hidden="1" locked="0"/>
    </xf>
    <xf numFmtId="49" fontId="2" fillId="35" borderId="20" xfId="59" applyNumberFormat="1" applyFont="1" applyFill="1" applyBorder="1" applyAlignment="1" applyProtection="1">
      <alignment horizontal="left" vertical="center" wrapText="1"/>
      <protection hidden="1" locked="0"/>
    </xf>
    <xf numFmtId="49" fontId="2" fillId="35" borderId="13" xfId="59" applyNumberFormat="1" applyFont="1" applyFill="1" applyBorder="1" applyAlignment="1" applyProtection="1">
      <alignment horizontal="left" vertical="center" wrapText="1"/>
      <protection hidden="1" locked="0"/>
    </xf>
    <xf numFmtId="0" fontId="2" fillId="35" borderId="0" xfId="56" applyFont="1" applyFill="1" applyAlignment="1">
      <alignment horizontal="center" vertical="center"/>
      <protection/>
    </xf>
    <xf numFmtId="49" fontId="6" fillId="0" borderId="0" xfId="0" applyNumberFormat="1" applyFont="1"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49" fontId="2" fillId="35" borderId="13" xfId="56" applyNumberFormat="1" applyFont="1" applyFill="1" applyBorder="1" applyAlignment="1">
      <alignment vertical="center" wrapText="1"/>
      <protection/>
    </xf>
    <xf numFmtId="2" fontId="2" fillId="35" borderId="13" xfId="55" applyNumberFormat="1" applyFont="1" applyFill="1" applyBorder="1" applyAlignment="1">
      <alignment horizontal="left" vertical="center" wrapText="1" shrinkToFit="1"/>
      <protection/>
    </xf>
    <xf numFmtId="0" fontId="2" fillId="35" borderId="12" xfId="55" applyFont="1" applyFill="1" applyBorder="1" applyAlignment="1">
      <alignment horizontal="center" vertical="center" wrapText="1"/>
      <protection/>
    </xf>
    <xf numFmtId="0" fontId="2" fillId="35" borderId="12" xfId="55" applyFont="1" applyFill="1" applyBorder="1" applyAlignment="1">
      <alignment horizontal="left" vertical="center" wrapText="1" shrinkToFit="1"/>
      <protection/>
    </xf>
    <xf numFmtId="0" fontId="7" fillId="35" borderId="12" xfId="55" applyFont="1" applyFill="1" applyBorder="1" applyAlignment="1">
      <alignment horizontal="center" vertical="center" wrapText="1"/>
      <protection/>
    </xf>
    <xf numFmtId="0" fontId="9" fillId="36" borderId="0" xfId="0" applyFont="1" applyFill="1" applyAlignment="1">
      <alignment/>
    </xf>
    <xf numFmtId="181" fontId="6" fillId="35" borderId="12" xfId="56" applyNumberFormat="1" applyFont="1" applyFill="1" applyBorder="1" applyAlignment="1">
      <alignment horizontal="center" vertical="center"/>
      <protection/>
    </xf>
    <xf numFmtId="181" fontId="2" fillId="35" borderId="12" xfId="56" applyNumberFormat="1" applyFont="1" applyFill="1" applyBorder="1" applyAlignment="1">
      <alignment horizontal="center" vertical="center"/>
      <protection/>
    </xf>
    <xf numFmtId="181" fontId="7" fillId="35" borderId="12" xfId="56" applyNumberFormat="1" applyFont="1" applyFill="1" applyBorder="1" applyAlignment="1">
      <alignment horizontal="center" vertical="center"/>
      <protection/>
    </xf>
    <xf numFmtId="181" fontId="2" fillId="35" borderId="12" xfId="55" applyNumberFormat="1" applyFont="1" applyFill="1" applyBorder="1" applyAlignment="1">
      <alignment horizontal="center" vertical="center" wrapText="1"/>
      <protection/>
    </xf>
    <xf numFmtId="181" fontId="7" fillId="35" borderId="12" xfId="55" applyNumberFormat="1" applyFont="1" applyFill="1" applyBorder="1" applyAlignment="1">
      <alignment horizontal="center" vertical="center" wrapText="1"/>
      <protection/>
    </xf>
    <xf numFmtId="181" fontId="2" fillId="35" borderId="12" xfId="56" applyNumberFormat="1" applyFont="1" applyFill="1" applyBorder="1" applyAlignment="1">
      <alignment horizontal="center" vertical="center" wrapText="1"/>
      <protection/>
    </xf>
    <xf numFmtId="181" fontId="7" fillId="35" borderId="12" xfId="56" applyNumberFormat="1" applyFont="1" applyFill="1" applyBorder="1" applyAlignment="1">
      <alignment horizontal="center" vertical="center" wrapText="1"/>
      <protection/>
    </xf>
    <xf numFmtId="181" fontId="2" fillId="35" borderId="21" xfId="56" applyNumberFormat="1" applyFont="1" applyFill="1" applyBorder="1" applyAlignment="1">
      <alignment horizontal="center" vertical="center" wrapText="1"/>
      <protection/>
    </xf>
    <xf numFmtId="181" fontId="6" fillId="0" borderId="12" xfId="55" applyNumberFormat="1" applyFont="1" applyBorder="1" applyAlignment="1">
      <alignment horizontal="center" vertical="center" wrapText="1"/>
      <protection/>
    </xf>
    <xf numFmtId="181" fontId="2" fillId="0" borderId="12" xfId="55" applyNumberFormat="1" applyFont="1" applyBorder="1" applyAlignment="1">
      <alignment horizontal="center" vertical="center" wrapText="1"/>
      <protection/>
    </xf>
    <xf numFmtId="181" fontId="2" fillId="0" borderId="12" xfId="55" applyNumberFormat="1" applyFont="1" applyFill="1" applyBorder="1" applyAlignment="1">
      <alignment horizontal="center" vertical="center" wrapText="1"/>
      <protection/>
    </xf>
    <xf numFmtId="181" fontId="7" fillId="0" borderId="12" xfId="55" applyNumberFormat="1" applyFont="1" applyBorder="1" applyAlignment="1">
      <alignment horizontal="center" vertical="center" wrapText="1"/>
      <protection/>
    </xf>
    <xf numFmtId="181" fontId="7" fillId="0" borderId="12" xfId="55" applyNumberFormat="1" applyFont="1" applyFill="1" applyBorder="1" applyAlignment="1">
      <alignment horizontal="center" vertical="center" wrapText="1"/>
      <protection/>
    </xf>
    <xf numFmtId="181" fontId="2" fillId="0" borderId="21" xfId="55" applyNumberFormat="1" applyFont="1" applyFill="1" applyBorder="1" applyAlignment="1">
      <alignment horizontal="center" vertical="center" wrapText="1"/>
      <protection/>
    </xf>
    <xf numFmtId="181" fontId="2" fillId="0" borderId="2" xfId="55" applyNumberFormat="1" applyFont="1" applyFill="1" applyBorder="1" applyAlignment="1">
      <alignment horizontal="center" vertical="center" wrapText="1"/>
      <protection/>
    </xf>
    <xf numFmtId="181" fontId="7" fillId="0" borderId="2" xfId="55" applyNumberFormat="1" applyFont="1" applyFill="1" applyBorder="1" applyAlignment="1">
      <alignment horizontal="center" vertical="center" wrapText="1"/>
      <protection/>
    </xf>
    <xf numFmtId="181" fontId="6" fillId="0" borderId="12" xfId="55" applyNumberFormat="1" applyFont="1" applyFill="1" applyBorder="1" applyAlignment="1">
      <alignment horizontal="center" vertical="center" wrapText="1"/>
      <protection/>
    </xf>
    <xf numFmtId="181" fontId="8" fillId="0" borderId="12" xfId="55" applyNumberFormat="1" applyFont="1" applyFill="1" applyBorder="1" applyAlignment="1">
      <alignment horizontal="center" vertical="center" wrapText="1"/>
      <protection/>
    </xf>
    <xf numFmtId="0" fontId="2" fillId="35" borderId="13" xfId="55" applyFont="1" applyFill="1" applyBorder="1" applyAlignment="1">
      <alignment horizontal="left" vertical="center" wrapText="1" shrinkToFit="1"/>
      <protection/>
    </xf>
    <xf numFmtId="0" fontId="7" fillId="35" borderId="13" xfId="55" applyFont="1" applyFill="1" applyBorder="1" applyAlignment="1">
      <alignment vertical="center" wrapText="1" shrinkToFit="1"/>
      <protection/>
    </xf>
    <xf numFmtId="181" fontId="7" fillId="0" borderId="12" xfId="55" applyNumberFormat="1" applyFont="1" applyFill="1" applyBorder="1" applyAlignment="1">
      <alignment horizontal="center" vertical="center" wrapText="1"/>
      <protection/>
    </xf>
    <xf numFmtId="0" fontId="7" fillId="0" borderId="13" xfId="55" applyFont="1" applyFill="1" applyBorder="1" applyAlignment="1">
      <alignment horizontal="left" vertical="center" wrapText="1" shrinkToFit="1"/>
      <protection/>
    </xf>
    <xf numFmtId="1" fontId="7" fillId="0" borderId="12" xfId="55" applyNumberFormat="1" applyFont="1" applyBorder="1" applyAlignment="1">
      <alignment horizontal="center" vertical="center" wrapText="1"/>
      <protection/>
    </xf>
    <xf numFmtId="49" fontId="6" fillId="35" borderId="13" xfId="55" applyNumberFormat="1" applyFont="1" applyFill="1" applyBorder="1" applyAlignment="1">
      <alignment horizontal="center" vertical="center" wrapText="1"/>
      <protection/>
    </xf>
    <xf numFmtId="49" fontId="8" fillId="35" borderId="13" xfId="55" applyNumberFormat="1" applyFont="1" applyFill="1" applyBorder="1" applyAlignment="1">
      <alignment horizontal="center" vertical="center" wrapText="1"/>
      <protection/>
    </xf>
    <xf numFmtId="181" fontId="7" fillId="35" borderId="2" xfId="56" applyNumberFormat="1" applyFont="1" applyFill="1" applyBorder="1" applyAlignment="1">
      <alignment horizontal="center" vertical="center" wrapText="1"/>
      <protection/>
    </xf>
    <xf numFmtId="0" fontId="2" fillId="0" borderId="0" xfId="0" applyFont="1" applyFill="1" applyAlignment="1">
      <alignment/>
    </xf>
    <xf numFmtId="0" fontId="6" fillId="0" borderId="12" xfId="0" applyFont="1" applyFill="1" applyBorder="1" applyAlignment="1">
      <alignment horizontal="center" vertical="center" wrapText="1"/>
    </xf>
    <xf numFmtId="0" fontId="6" fillId="0" borderId="12" xfId="0" applyFont="1" applyBorder="1" applyAlignment="1">
      <alignment horizontal="center" vertical="center"/>
    </xf>
    <xf numFmtId="181"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2" fillId="0" borderId="12" xfId="0" applyFont="1" applyFill="1" applyBorder="1" applyAlignment="1">
      <alignment horizontal="center" vertical="center"/>
    </xf>
    <xf numFmtId="181" fontId="2" fillId="0" borderId="12" xfId="0" applyNumberFormat="1" applyFont="1" applyFill="1" applyBorder="1" applyAlignment="1">
      <alignment horizontal="center" vertical="center"/>
    </xf>
    <xf numFmtId="49" fontId="6" fillId="0" borderId="12" xfId="0" applyNumberFormat="1" applyFont="1" applyBorder="1" applyAlignment="1">
      <alignment/>
    </xf>
    <xf numFmtId="0" fontId="6" fillId="0" borderId="12" xfId="0" applyFont="1" applyFill="1" applyBorder="1" applyAlignment="1">
      <alignment horizontal="left" vertical="center" wrapText="1"/>
    </xf>
    <xf numFmtId="49" fontId="6" fillId="0" borderId="12"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10" fillId="0" borderId="12" xfId="0" applyFont="1" applyFill="1" applyBorder="1" applyAlignment="1">
      <alignment horizontal="left" vertical="center" wrapText="1"/>
    </xf>
    <xf numFmtId="49" fontId="2" fillId="0" borderId="12" xfId="0" applyNumberFormat="1" applyFont="1" applyBorder="1" applyAlignment="1">
      <alignment horizontal="center" vertical="center"/>
    </xf>
    <xf numFmtId="0" fontId="2" fillId="0" borderId="12" xfId="0" applyFont="1" applyFill="1" applyBorder="1" applyAlignment="1">
      <alignment horizontal="left" vertical="center" wrapText="1"/>
    </xf>
    <xf numFmtId="0" fontId="9" fillId="35" borderId="0" xfId="0" applyFont="1" applyFill="1" applyAlignment="1">
      <alignment horizontal="center" vertical="center"/>
    </xf>
    <xf numFmtId="49" fontId="7" fillId="35" borderId="13" xfId="55" applyNumberFormat="1" applyFont="1" applyFill="1" applyBorder="1" applyAlignment="1">
      <alignment horizontal="left" vertical="center" wrapText="1" shrinkToFit="1"/>
      <protection/>
    </xf>
    <xf numFmtId="49" fontId="2" fillId="35" borderId="12" xfId="56" applyNumberFormat="1" applyFont="1" applyFill="1" applyBorder="1" applyAlignment="1">
      <alignment horizontal="center"/>
      <protection/>
    </xf>
    <xf numFmtId="1" fontId="2" fillId="35" borderId="12" xfId="56" applyNumberFormat="1" applyFont="1" applyFill="1" applyBorder="1" applyAlignment="1">
      <alignment horizontal="center"/>
      <protection/>
    </xf>
    <xf numFmtId="0" fontId="2" fillId="35" borderId="12" xfId="56" applyFont="1" applyFill="1" applyBorder="1" applyAlignment="1">
      <alignment horizontal="center"/>
      <protection/>
    </xf>
    <xf numFmtId="181" fontId="2" fillId="35" borderId="12" xfId="56" applyNumberFormat="1" applyFont="1" applyFill="1" applyBorder="1" applyAlignment="1">
      <alignment horizontal="center"/>
      <protection/>
    </xf>
    <xf numFmtId="0" fontId="2" fillId="35" borderId="0" xfId="56" applyFont="1" applyFill="1">
      <alignment/>
      <protection/>
    </xf>
    <xf numFmtId="1" fontId="2" fillId="35" borderId="12" xfId="55" applyNumberFormat="1" applyFont="1" applyFill="1" applyBorder="1" applyAlignment="1">
      <alignment horizontal="center" vertical="center" wrapText="1"/>
      <protection/>
    </xf>
    <xf numFmtId="1" fontId="7" fillId="35" borderId="12" xfId="55" applyNumberFormat="1" applyFont="1" applyFill="1" applyBorder="1" applyAlignment="1">
      <alignment horizontal="center" vertical="center" wrapText="1"/>
      <protection/>
    </xf>
    <xf numFmtId="49" fontId="2" fillId="35" borderId="14" xfId="59" applyNumberFormat="1" applyFont="1" applyFill="1" applyBorder="1" applyAlignment="1" applyProtection="1">
      <alignment horizontal="left" vertical="center" wrapText="1" shrinkToFit="1"/>
      <protection hidden="1" locked="0"/>
    </xf>
    <xf numFmtId="0" fontId="7" fillId="35" borderId="13" xfId="56" applyFont="1" applyFill="1" applyBorder="1" applyAlignment="1">
      <alignment horizontal="left" vertical="center" wrapText="1"/>
      <protection/>
    </xf>
    <xf numFmtId="49" fontId="7" fillId="35" borderId="12" xfId="56" applyNumberFormat="1" applyFont="1" applyFill="1" applyBorder="1" applyAlignment="1">
      <alignment horizontal="center" vertical="center"/>
      <protection/>
    </xf>
    <xf numFmtId="0" fontId="7" fillId="35" borderId="12" xfId="56" applyFont="1" applyFill="1" applyBorder="1" applyAlignment="1">
      <alignment horizontal="center" vertical="center"/>
      <protection/>
    </xf>
    <xf numFmtId="181" fontId="7" fillId="35" borderId="12" xfId="56" applyNumberFormat="1" applyFont="1" applyFill="1" applyBorder="1" applyAlignment="1">
      <alignment horizontal="center" vertical="center"/>
      <protection/>
    </xf>
    <xf numFmtId="181" fontId="7" fillId="35" borderId="12" xfId="56" applyNumberFormat="1" applyFont="1" applyFill="1" applyBorder="1" applyAlignment="1">
      <alignment horizontal="center" vertical="center" wrapText="1"/>
      <protection/>
    </xf>
    <xf numFmtId="180" fontId="2" fillId="35" borderId="12" xfId="55" applyNumberFormat="1" applyFont="1" applyFill="1" applyBorder="1" applyAlignment="1">
      <alignment horizontal="center" vertical="center" wrapText="1"/>
      <protection/>
    </xf>
    <xf numFmtId="186" fontId="2" fillId="35" borderId="13" xfId="55" applyNumberFormat="1" applyFont="1" applyFill="1" applyBorder="1" applyAlignment="1">
      <alignment horizontal="left" vertical="center" wrapText="1" shrinkToFit="1"/>
      <protection/>
    </xf>
    <xf numFmtId="49" fontId="2" fillId="35" borderId="13" xfId="55" applyNumberFormat="1" applyFont="1" applyFill="1" applyBorder="1" applyAlignment="1">
      <alignment horizontal="left" vertical="center" wrapText="1" shrinkToFit="1"/>
      <protection/>
    </xf>
    <xf numFmtId="49" fontId="7" fillId="35" borderId="13" xfId="55" applyNumberFormat="1" applyFont="1" applyFill="1" applyBorder="1" applyAlignment="1">
      <alignment horizontal="left" vertical="center" wrapText="1" shrinkToFit="1"/>
      <protection/>
    </xf>
    <xf numFmtId="49" fontId="7" fillId="35" borderId="12" xfId="55" applyNumberFormat="1" applyFont="1" applyFill="1" applyBorder="1" applyAlignment="1">
      <alignment horizontal="center" vertical="center" wrapText="1"/>
      <protection/>
    </xf>
    <xf numFmtId="49" fontId="7" fillId="35" borderId="13" xfId="55" applyNumberFormat="1" applyFont="1" applyFill="1" applyBorder="1" applyAlignment="1">
      <alignment horizontal="center" vertical="center" wrapText="1"/>
      <protection/>
    </xf>
    <xf numFmtId="180" fontId="7" fillId="35" borderId="12" xfId="55" applyNumberFormat="1" applyFont="1" applyFill="1" applyBorder="1" applyAlignment="1">
      <alignment horizontal="center" vertical="center" wrapText="1"/>
      <protection/>
    </xf>
    <xf numFmtId="0" fontId="7" fillId="35" borderId="12" xfId="56" applyFont="1" applyFill="1" applyBorder="1" applyAlignment="1">
      <alignment horizontal="left" vertical="center" wrapText="1"/>
      <protection/>
    </xf>
    <xf numFmtId="0" fontId="2" fillId="35" borderId="13" xfId="56" applyFont="1" applyFill="1" applyBorder="1" applyAlignment="1">
      <alignment horizontal="center" vertical="center"/>
      <protection/>
    </xf>
    <xf numFmtId="0" fontId="7" fillId="35" borderId="13" xfId="56" applyFont="1" applyFill="1" applyBorder="1" applyAlignment="1">
      <alignment horizontal="center" vertical="center"/>
      <protection/>
    </xf>
    <xf numFmtId="49" fontId="7" fillId="35" borderId="13" xfId="56" applyNumberFormat="1" applyFont="1" applyFill="1" applyBorder="1" applyAlignment="1">
      <alignment horizontal="center" vertical="center" wrapText="1"/>
      <protection/>
    </xf>
    <xf numFmtId="181" fontId="7" fillId="0" borderId="12" xfId="55" applyNumberFormat="1" applyFont="1" applyBorder="1" applyAlignment="1">
      <alignment horizontal="center" vertical="center" wrapText="1"/>
      <protection/>
    </xf>
    <xf numFmtId="49" fontId="7" fillId="0" borderId="12" xfId="55" applyNumberFormat="1" applyFont="1" applyBorder="1" applyAlignment="1">
      <alignment horizontal="center" vertical="center" wrapText="1"/>
      <protection/>
    </xf>
    <xf numFmtId="181" fontId="7" fillId="0" borderId="12" xfId="55" applyNumberFormat="1" applyFont="1" applyFill="1" applyBorder="1" applyAlignment="1">
      <alignment horizontal="center" vertical="center" wrapText="1"/>
      <protection/>
    </xf>
    <xf numFmtId="1" fontId="7" fillId="35" borderId="12" xfId="56" applyNumberFormat="1" applyFont="1" applyFill="1" applyBorder="1" applyAlignment="1">
      <alignment horizontal="center" vertical="center"/>
      <protection/>
    </xf>
    <xf numFmtId="0" fontId="2" fillId="35" borderId="0" xfId="0" applyFont="1" applyFill="1" applyAlignment="1">
      <alignment/>
    </xf>
    <xf numFmtId="1" fontId="7" fillId="0" borderId="12" xfId="55" applyNumberFormat="1" applyFont="1" applyBorder="1" applyAlignment="1">
      <alignment horizontal="center" vertical="center" wrapText="1"/>
      <protection/>
    </xf>
    <xf numFmtId="2" fontId="7" fillId="35" borderId="13" xfId="56" applyNumberFormat="1" applyFont="1" applyFill="1" applyBorder="1" applyAlignment="1">
      <alignment vertical="center" wrapText="1"/>
      <protection/>
    </xf>
    <xf numFmtId="49" fontId="7" fillId="35" borderId="12" xfId="56" applyNumberFormat="1" applyFont="1" applyFill="1" applyBorder="1" applyAlignment="1">
      <alignment horizontal="center" vertical="center" wrapText="1"/>
      <protection/>
    </xf>
    <xf numFmtId="0" fontId="7" fillId="0" borderId="0" xfId="0" applyFont="1" applyAlignment="1">
      <alignment/>
    </xf>
    <xf numFmtId="0" fontId="7" fillId="35" borderId="0" xfId="0" applyFont="1" applyFill="1" applyAlignment="1">
      <alignment/>
    </xf>
    <xf numFmtId="0" fontId="11" fillId="35" borderId="0" xfId="0" applyFont="1" applyFill="1" applyAlignment="1">
      <alignment/>
    </xf>
    <xf numFmtId="0" fontId="12" fillId="35" borderId="12" xfId="56" applyFont="1" applyFill="1" applyBorder="1" applyAlignment="1">
      <alignment horizontal="center" vertical="center"/>
      <protection/>
    </xf>
    <xf numFmtId="181" fontId="2" fillId="0" borderId="1"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wrapText="1"/>
    </xf>
    <xf numFmtId="181" fontId="9" fillId="0" borderId="1" xfId="0" applyNumberFormat="1" applyFont="1" applyBorder="1" applyAlignment="1">
      <alignment horizontal="center" vertical="center" wrapText="1"/>
    </xf>
    <xf numFmtId="2" fontId="13" fillId="35" borderId="12" xfId="56" applyNumberFormat="1" applyFont="1" applyFill="1" applyBorder="1" applyAlignment="1">
      <alignment horizontal="center" vertical="center"/>
      <protection/>
    </xf>
    <xf numFmtId="188" fontId="9" fillId="35" borderId="0" xfId="0" applyNumberFormat="1" applyFont="1" applyFill="1" applyAlignment="1">
      <alignment/>
    </xf>
    <xf numFmtId="181" fontId="9" fillId="35" borderId="0" xfId="0" applyNumberFormat="1" applyFont="1" applyFill="1" applyAlignment="1">
      <alignment/>
    </xf>
    <xf numFmtId="181" fontId="2" fillId="0" borderId="12" xfId="56" applyNumberFormat="1" applyFont="1" applyFill="1" applyBorder="1" applyAlignment="1">
      <alignment horizontal="center" vertical="center"/>
      <protection/>
    </xf>
    <xf numFmtId="181" fontId="7" fillId="0" borderId="12" xfId="56" applyNumberFormat="1" applyFont="1" applyFill="1" applyBorder="1" applyAlignment="1">
      <alignment horizontal="center" vertical="center" wrapText="1"/>
      <protection/>
    </xf>
    <xf numFmtId="181" fontId="2" fillId="0" borderId="12" xfId="56" applyNumberFormat="1" applyFont="1" applyFill="1" applyBorder="1" applyAlignment="1">
      <alignment horizontal="center" vertical="center" wrapText="1"/>
      <protection/>
    </xf>
    <xf numFmtId="0" fontId="14" fillId="35" borderId="12" xfId="56" applyFont="1" applyFill="1" applyBorder="1" applyAlignment="1">
      <alignment horizontal="center" vertical="center"/>
      <protection/>
    </xf>
    <xf numFmtId="49" fontId="13" fillId="35" borderId="12" xfId="56" applyNumberFormat="1" applyFont="1" applyFill="1" applyBorder="1" applyAlignment="1">
      <alignment horizontal="center" vertical="center"/>
      <protection/>
    </xf>
    <xf numFmtId="181" fontId="13" fillId="35" borderId="12" xfId="56" applyNumberFormat="1" applyFont="1" applyFill="1" applyBorder="1" applyAlignment="1">
      <alignment horizontal="center" vertical="center"/>
      <protection/>
    </xf>
    <xf numFmtId="0" fontId="13" fillId="35" borderId="12" xfId="56" applyFont="1" applyFill="1" applyBorder="1" applyAlignment="1">
      <alignment horizontal="left" vertical="center" wrapText="1"/>
      <protection/>
    </xf>
    <xf numFmtId="0" fontId="13" fillId="35" borderId="12" xfId="56" applyFont="1" applyFill="1" applyBorder="1" applyAlignment="1">
      <alignment horizontal="center" vertical="center"/>
      <protection/>
    </xf>
    <xf numFmtId="49" fontId="13" fillId="35" borderId="13" xfId="56" applyNumberFormat="1" applyFont="1" applyFill="1" applyBorder="1" applyAlignment="1">
      <alignment horizontal="center" vertical="center" wrapText="1"/>
      <protection/>
    </xf>
    <xf numFmtId="181" fontId="13" fillId="35" borderId="12" xfId="56" applyNumberFormat="1" applyFont="1" applyFill="1" applyBorder="1" applyAlignment="1">
      <alignment horizontal="center" vertical="center" wrapText="1"/>
      <protection/>
    </xf>
    <xf numFmtId="0" fontId="12" fillId="35" borderId="0" xfId="0" applyFont="1" applyFill="1" applyAlignment="1">
      <alignment/>
    </xf>
    <xf numFmtId="0" fontId="2" fillId="0" borderId="13" xfId="56" applyFont="1" applyFill="1" applyBorder="1" applyAlignment="1">
      <alignment vertical="center" wrapText="1"/>
      <protection/>
    </xf>
    <xf numFmtId="2" fontId="2" fillId="0" borderId="13" xfId="56" applyNumberFormat="1" applyFont="1" applyFill="1" applyBorder="1" applyAlignment="1">
      <alignment horizontal="left" vertical="center" wrapText="1"/>
      <protection/>
    </xf>
    <xf numFmtId="0" fontId="7" fillId="0" borderId="13" xfId="56" applyFont="1" applyFill="1" applyBorder="1" applyAlignment="1">
      <alignment horizontal="left" vertical="center" wrapText="1"/>
      <protection/>
    </xf>
    <xf numFmtId="0" fontId="9" fillId="0" borderId="13" xfId="56" applyFont="1" applyFill="1" applyBorder="1" applyAlignment="1">
      <alignment horizontal="left" vertical="center" wrapText="1"/>
      <protection/>
    </xf>
    <xf numFmtId="0" fontId="7" fillId="0" borderId="13" xfId="56" applyFont="1" applyFill="1" applyBorder="1" applyAlignment="1">
      <alignment horizontal="left" vertical="center" wrapText="1"/>
      <protection/>
    </xf>
    <xf numFmtId="0" fontId="2" fillId="0" borderId="13" xfId="56" applyFont="1" applyFill="1" applyBorder="1" applyAlignment="1">
      <alignment horizontal="left" vertical="center" wrapText="1"/>
      <protection/>
    </xf>
    <xf numFmtId="49" fontId="7" fillId="0" borderId="13" xfId="55" applyNumberFormat="1" applyFont="1" applyFill="1" applyBorder="1" applyAlignment="1">
      <alignment horizontal="left" vertical="center" wrapText="1" shrinkToFit="1"/>
      <protection/>
    </xf>
    <xf numFmtId="2" fontId="2" fillId="0" borderId="13" xfId="56" applyNumberFormat="1" applyFont="1" applyFill="1" applyBorder="1" applyAlignment="1">
      <alignment vertical="center" wrapText="1" shrinkToFit="1"/>
      <protection/>
    </xf>
    <xf numFmtId="2" fontId="2" fillId="0" borderId="13" xfId="56" applyNumberFormat="1" applyFont="1" applyFill="1" applyBorder="1" applyAlignment="1">
      <alignment vertical="center" wrapText="1"/>
      <protection/>
    </xf>
    <xf numFmtId="49" fontId="2" fillId="0" borderId="13" xfId="56" applyNumberFormat="1" applyFont="1" applyFill="1" applyBorder="1" applyAlignment="1">
      <alignment vertical="center" wrapText="1"/>
      <protection/>
    </xf>
    <xf numFmtId="49" fontId="7" fillId="0" borderId="13" xfId="56" applyNumberFormat="1" applyFont="1" applyFill="1" applyBorder="1" applyAlignment="1">
      <alignment vertical="center" wrapText="1"/>
      <protection/>
    </xf>
    <xf numFmtId="186" fontId="2" fillId="0" borderId="12" xfId="56" applyNumberFormat="1" applyFont="1" applyFill="1" applyBorder="1" applyAlignment="1">
      <alignment vertical="center" wrapText="1"/>
      <protection/>
    </xf>
    <xf numFmtId="49" fontId="2" fillId="0" borderId="18" xfId="59" applyNumberFormat="1" applyFont="1" applyFill="1" applyBorder="1" applyAlignment="1" applyProtection="1">
      <alignment horizontal="left" vertical="center" wrapText="1"/>
      <protection hidden="1" locked="0"/>
    </xf>
    <xf numFmtId="0" fontId="9" fillId="0" borderId="13" xfId="56" applyFont="1" applyFill="1" applyBorder="1" applyAlignment="1">
      <alignment vertical="center" wrapText="1"/>
      <protection/>
    </xf>
    <xf numFmtId="49" fontId="2" fillId="0" borderId="12" xfId="56" applyNumberFormat="1" applyFont="1" applyFill="1" applyBorder="1" applyAlignment="1">
      <alignment horizontal="center" vertical="center"/>
      <protection/>
    </xf>
    <xf numFmtId="49" fontId="7" fillId="0" borderId="12" xfId="56" applyNumberFormat="1" applyFont="1" applyFill="1" applyBorder="1" applyAlignment="1">
      <alignment horizontal="center" vertical="center"/>
      <protection/>
    </xf>
    <xf numFmtId="186" fontId="2" fillId="0" borderId="13" xfId="55" applyNumberFormat="1" applyFont="1" applyFill="1" applyBorder="1" applyAlignment="1">
      <alignment horizontal="left" vertical="center" wrapText="1" shrinkToFit="1"/>
      <protection/>
    </xf>
    <xf numFmtId="180" fontId="7" fillId="35" borderId="12" xfId="55" applyNumberFormat="1" applyFont="1" applyFill="1" applyBorder="1" applyAlignment="1">
      <alignment horizontal="center" vertical="center" wrapText="1"/>
      <protection/>
    </xf>
    <xf numFmtId="49" fontId="7" fillId="35" borderId="13" xfId="56" applyNumberFormat="1" applyFont="1" applyFill="1" applyBorder="1" applyAlignment="1">
      <alignment horizontal="center" vertical="center" wrapText="1"/>
      <protection/>
    </xf>
    <xf numFmtId="181" fontId="7" fillId="35" borderId="12" xfId="56" applyNumberFormat="1" applyFont="1" applyFill="1" applyBorder="1" applyAlignment="1">
      <alignment horizontal="center" vertical="center" wrapText="1"/>
      <protection/>
    </xf>
    <xf numFmtId="49" fontId="7" fillId="35" borderId="13" xfId="56" applyNumberFormat="1" applyFont="1" applyFill="1" applyBorder="1" applyAlignment="1">
      <alignment vertical="center" wrapText="1"/>
      <protection/>
    </xf>
    <xf numFmtId="49" fontId="7" fillId="35" borderId="12" xfId="55" applyNumberFormat="1" applyFont="1" applyFill="1" applyBorder="1" applyAlignment="1">
      <alignment horizontal="center" vertical="center" wrapText="1"/>
      <protection/>
    </xf>
    <xf numFmtId="49" fontId="7" fillId="35" borderId="12" xfId="56" applyNumberFormat="1" applyFont="1" applyFill="1" applyBorder="1" applyAlignment="1">
      <alignment horizontal="center" vertical="center"/>
      <protection/>
    </xf>
    <xf numFmtId="181" fontId="7" fillId="0" borderId="12" xfId="55" applyNumberFormat="1" applyFont="1" applyFill="1" applyBorder="1" applyAlignment="1">
      <alignment horizontal="center" vertical="center" wrapText="1"/>
      <protection/>
    </xf>
    <xf numFmtId="0" fontId="8" fillId="0" borderId="0" xfId="56" applyFont="1" applyAlignment="1">
      <alignment horizontal="center" vertical="center"/>
      <protection/>
    </xf>
    <xf numFmtId="0" fontId="2" fillId="0" borderId="12" xfId="56" applyFont="1" applyFill="1" applyBorder="1" applyAlignment="1">
      <alignment horizontal="left" vertical="center" wrapText="1"/>
      <protection/>
    </xf>
    <xf numFmtId="2" fontId="7" fillId="0" borderId="13" xfId="56" applyNumberFormat="1" applyFont="1" applyFill="1" applyBorder="1" applyAlignment="1">
      <alignment horizontal="left" vertical="center" wrapText="1"/>
      <protection/>
    </xf>
    <xf numFmtId="0" fontId="7" fillId="0" borderId="13" xfId="56" applyFont="1" applyFill="1" applyBorder="1" applyAlignment="1">
      <alignment vertical="center" wrapText="1"/>
      <protection/>
    </xf>
    <xf numFmtId="181" fontId="7" fillId="35" borderId="12" xfId="56" applyNumberFormat="1" applyFont="1" applyFill="1" applyBorder="1" applyAlignment="1">
      <alignment horizontal="center" vertical="center"/>
      <protection/>
    </xf>
    <xf numFmtId="0" fontId="7" fillId="0" borderId="12" xfId="56" applyFont="1" applyFill="1" applyBorder="1" applyAlignment="1">
      <alignment horizontal="left" vertical="center" wrapText="1"/>
      <protection/>
    </xf>
    <xf numFmtId="0" fontId="8" fillId="0" borderId="13" xfId="56" applyFont="1" applyFill="1" applyBorder="1" applyAlignment="1">
      <alignment horizontal="left" vertical="center" wrapText="1"/>
      <protection/>
    </xf>
    <xf numFmtId="0" fontId="2" fillId="0" borderId="13" xfId="55" applyFont="1" applyFill="1" applyBorder="1" applyAlignment="1">
      <alignment vertical="center" wrapText="1" shrinkToFit="1"/>
      <protection/>
    </xf>
    <xf numFmtId="0" fontId="9" fillId="0" borderId="13" xfId="56" applyFont="1" applyFill="1" applyBorder="1" applyAlignment="1">
      <alignment horizontal="left" vertical="center" wrapText="1" shrinkToFit="1"/>
      <protection/>
    </xf>
    <xf numFmtId="49" fontId="2" fillId="35" borderId="12" xfId="56" applyNumberFormat="1" applyFont="1" applyFill="1" applyBorder="1" applyAlignment="1">
      <alignment horizontal="center" vertical="center"/>
      <protection/>
    </xf>
    <xf numFmtId="0" fontId="2" fillId="35" borderId="12" xfId="56" applyFont="1" applyFill="1" applyBorder="1" applyAlignment="1">
      <alignment horizontal="center" vertical="center"/>
      <protection/>
    </xf>
    <xf numFmtId="181" fontId="2" fillId="35" borderId="12" xfId="56" applyNumberFormat="1" applyFont="1" applyFill="1" applyBorder="1" applyAlignment="1">
      <alignment horizontal="center" vertical="center"/>
      <protection/>
    </xf>
    <xf numFmtId="0" fontId="9" fillId="35" borderId="0" xfId="0" applyFont="1" applyFill="1" applyAlignment="1">
      <alignment/>
    </xf>
    <xf numFmtId="49" fontId="2" fillId="35" borderId="12" xfId="56" applyNumberFormat="1" applyFont="1" applyFill="1" applyBorder="1" applyAlignment="1">
      <alignment horizontal="center" vertical="center" wrapText="1"/>
      <protection/>
    </xf>
    <xf numFmtId="181" fontId="2" fillId="35" borderId="12" xfId="56" applyNumberFormat="1" applyFont="1" applyFill="1" applyBorder="1" applyAlignment="1">
      <alignment horizontal="center" vertical="center" wrapText="1"/>
      <protection/>
    </xf>
    <xf numFmtId="0" fontId="2" fillId="35" borderId="12" xfId="56" applyFont="1" applyFill="1" applyBorder="1" applyAlignment="1">
      <alignment horizontal="center" vertical="center" wrapText="1"/>
      <protection/>
    </xf>
    <xf numFmtId="0" fontId="8" fillId="0" borderId="13" xfId="56" applyFont="1" applyFill="1" applyBorder="1" applyAlignment="1">
      <alignment horizontal="left" vertical="center" wrapText="1" shrinkToFit="1"/>
      <protection/>
    </xf>
    <xf numFmtId="181" fontId="6" fillId="0" borderId="12" xfId="56" applyNumberFormat="1" applyFont="1" applyFill="1" applyBorder="1" applyAlignment="1">
      <alignment horizontal="center" vertical="center"/>
      <protection/>
    </xf>
    <xf numFmtId="2" fontId="2" fillId="0" borderId="12" xfId="56" applyNumberFormat="1" applyFont="1" applyFill="1" applyBorder="1" applyAlignment="1">
      <alignment vertical="center" wrapText="1"/>
      <protection/>
    </xf>
    <xf numFmtId="49" fontId="2" fillId="0" borderId="12" xfId="59" applyNumberFormat="1" applyFont="1" applyFill="1" applyBorder="1" applyAlignment="1" applyProtection="1">
      <alignment vertical="center" wrapText="1"/>
      <protection hidden="1" locked="0"/>
    </xf>
    <xf numFmtId="49" fontId="7" fillId="0" borderId="12" xfId="56" applyNumberFormat="1" applyFont="1" applyFill="1" applyBorder="1" applyAlignment="1">
      <alignment horizontal="left" vertical="center" wrapText="1"/>
      <protection/>
    </xf>
    <xf numFmtId="181" fontId="7" fillId="35" borderId="12" xfId="56" applyNumberFormat="1" applyFont="1" applyFill="1" applyBorder="1" applyAlignment="1">
      <alignment horizontal="center" vertical="center" wrapText="1"/>
      <protection/>
    </xf>
    <xf numFmtId="49" fontId="7" fillId="0" borderId="13" xfId="56" applyNumberFormat="1" applyFont="1" applyFill="1" applyBorder="1" applyAlignment="1">
      <alignment vertical="center" wrapText="1"/>
      <protection/>
    </xf>
    <xf numFmtId="49" fontId="2" fillId="35" borderId="13" xfId="56" applyNumberFormat="1" applyFont="1" applyFill="1" applyBorder="1" applyAlignment="1">
      <alignment horizontal="center" vertical="center" wrapText="1"/>
      <protection/>
    </xf>
    <xf numFmtId="49" fontId="7" fillId="35" borderId="12" xfId="56" applyNumberFormat="1" applyFont="1" applyFill="1" applyBorder="1" applyAlignment="1">
      <alignment horizontal="center" vertical="center"/>
      <protection/>
    </xf>
    <xf numFmtId="49" fontId="7" fillId="35" borderId="13" xfId="56" applyNumberFormat="1" applyFont="1" applyFill="1" applyBorder="1" applyAlignment="1">
      <alignment horizontal="center" vertical="center" wrapText="1"/>
      <protection/>
    </xf>
    <xf numFmtId="49" fontId="2" fillId="0" borderId="12" xfId="56" applyNumberFormat="1" applyFont="1" applyFill="1" applyBorder="1" applyAlignment="1">
      <alignment vertical="center" wrapText="1"/>
      <protection/>
    </xf>
    <xf numFmtId="2" fontId="2" fillId="0" borderId="18" xfId="56" applyNumberFormat="1" applyFont="1" applyFill="1" applyBorder="1" applyAlignment="1">
      <alignment horizontal="left" vertical="center" wrapText="1"/>
      <protection/>
    </xf>
    <xf numFmtId="180" fontId="2" fillId="35" borderId="12" xfId="56" applyNumberFormat="1" applyFont="1" applyFill="1" applyBorder="1" applyAlignment="1">
      <alignment horizontal="center" vertical="center" wrapText="1"/>
      <protection/>
    </xf>
    <xf numFmtId="180" fontId="12" fillId="35" borderId="12" xfId="56" applyNumberFormat="1" applyFont="1" applyFill="1" applyBorder="1" applyAlignment="1">
      <alignment horizontal="center" vertical="center" wrapText="1"/>
      <protection/>
    </xf>
    <xf numFmtId="180" fontId="7" fillId="35" borderId="12" xfId="56" applyNumberFormat="1" applyFont="1" applyFill="1" applyBorder="1" applyAlignment="1">
      <alignment horizontal="center" vertical="center" wrapText="1"/>
      <protection/>
    </xf>
    <xf numFmtId="181" fontId="12" fillId="35" borderId="12" xfId="56" applyNumberFormat="1" applyFont="1" applyFill="1" applyBorder="1" applyAlignment="1">
      <alignment horizontal="center" vertical="center" wrapText="1"/>
      <protection/>
    </xf>
    <xf numFmtId="0" fontId="7" fillId="35" borderId="13" xfId="56" applyFont="1" applyFill="1" applyBorder="1" applyAlignment="1">
      <alignment horizontal="center" vertical="center"/>
      <protection/>
    </xf>
    <xf numFmtId="49" fontId="2" fillId="0" borderId="13" xfId="56" applyNumberFormat="1" applyFont="1" applyFill="1" applyBorder="1" applyAlignment="1">
      <alignment horizontal="left" vertical="center" wrapText="1"/>
      <protection/>
    </xf>
    <xf numFmtId="49" fontId="7" fillId="0" borderId="13" xfId="56" applyNumberFormat="1" applyFont="1" applyFill="1" applyBorder="1" applyAlignment="1">
      <alignment horizontal="left" vertical="center" wrapText="1"/>
      <protection/>
    </xf>
    <xf numFmtId="49" fontId="7" fillId="0" borderId="18" xfId="56" applyNumberFormat="1" applyFont="1" applyFill="1" applyBorder="1" applyAlignment="1">
      <alignment horizontal="left" vertical="center" wrapText="1"/>
      <protection/>
    </xf>
    <xf numFmtId="49" fontId="2" fillId="0" borderId="18" xfId="56" applyNumberFormat="1" applyFont="1" applyFill="1" applyBorder="1" applyAlignment="1">
      <alignment horizontal="left" vertical="center" wrapText="1"/>
      <protection/>
    </xf>
    <xf numFmtId="49" fontId="9" fillId="0" borderId="19" xfId="59" applyNumberFormat="1" applyFont="1" applyFill="1" applyBorder="1" applyAlignment="1" applyProtection="1">
      <alignment horizontal="left" vertical="center" wrapText="1"/>
      <protection hidden="1" locked="0"/>
    </xf>
    <xf numFmtId="49" fontId="2" fillId="0" borderId="19" xfId="59" applyNumberFormat="1" applyFont="1" applyFill="1" applyBorder="1" applyAlignment="1" applyProtection="1">
      <alignment horizontal="left" vertical="center" wrapText="1"/>
      <protection hidden="1" locked="0"/>
    </xf>
    <xf numFmtId="2" fontId="2" fillId="35" borderId="12" xfId="56" applyNumberFormat="1" applyFont="1" applyFill="1" applyBorder="1" applyAlignment="1">
      <alignment horizontal="center" vertical="center"/>
      <protection/>
    </xf>
    <xf numFmtId="49" fontId="2" fillId="35" borderId="12" xfId="59" applyNumberFormat="1" applyFont="1" applyFill="1" applyBorder="1" applyAlignment="1" applyProtection="1">
      <alignment horizontal="center" vertical="center" wrapText="1"/>
      <protection hidden="1" locked="0"/>
    </xf>
    <xf numFmtId="2" fontId="7" fillId="35" borderId="12" xfId="56" applyNumberFormat="1" applyFont="1" applyFill="1" applyBorder="1" applyAlignment="1">
      <alignment horizontal="center" vertical="center"/>
      <protection/>
    </xf>
    <xf numFmtId="49" fontId="2" fillId="0" borderId="20" xfId="59" applyNumberFormat="1" applyFont="1" applyFill="1" applyBorder="1" applyAlignment="1" applyProtection="1">
      <alignment horizontal="left" vertical="center" wrapText="1"/>
      <protection hidden="1" locked="0"/>
    </xf>
    <xf numFmtId="181" fontId="7" fillId="35" borderId="2" xfId="56" applyNumberFormat="1" applyFont="1" applyFill="1" applyBorder="1" applyAlignment="1">
      <alignment horizontal="center" vertical="center" wrapText="1"/>
      <protection/>
    </xf>
    <xf numFmtId="49" fontId="7" fillId="0" borderId="13" xfId="59" applyNumberFormat="1" applyFont="1" applyFill="1" applyBorder="1" applyAlignment="1" applyProtection="1">
      <alignment horizontal="left" vertical="center" wrapText="1"/>
      <protection hidden="1" locked="0"/>
    </xf>
    <xf numFmtId="49" fontId="2" fillId="0" borderId="13" xfId="59" applyNumberFormat="1" applyFont="1" applyFill="1" applyBorder="1" applyAlignment="1" applyProtection="1">
      <alignment horizontal="left" vertical="center" wrapText="1"/>
      <protection hidden="1" locked="0"/>
    </xf>
    <xf numFmtId="2" fontId="2" fillId="35" borderId="13" xfId="56" applyNumberFormat="1" applyFont="1" applyFill="1" applyBorder="1" applyAlignment="1">
      <alignment horizontal="left" vertical="center" wrapText="1"/>
      <protection/>
    </xf>
    <xf numFmtId="0" fontId="7" fillId="35" borderId="12" xfId="56" applyFont="1" applyFill="1" applyBorder="1" applyAlignment="1">
      <alignment horizontal="left" vertical="center" wrapText="1"/>
      <protection/>
    </xf>
    <xf numFmtId="2" fontId="13" fillId="35" borderId="12" xfId="56" applyNumberFormat="1" applyFont="1" applyFill="1" applyBorder="1" applyAlignment="1">
      <alignment horizontal="center" vertical="center"/>
      <protection/>
    </xf>
    <xf numFmtId="0" fontId="7" fillId="35" borderId="12" xfId="56" applyFont="1" applyFill="1" applyBorder="1" applyAlignment="1">
      <alignment horizontal="center" vertical="center" wrapText="1"/>
      <protection/>
    </xf>
    <xf numFmtId="49" fontId="2" fillId="35" borderId="12" xfId="59" applyNumberFormat="1" applyFont="1" applyFill="1" applyBorder="1" applyAlignment="1" applyProtection="1">
      <alignment vertical="center" wrapText="1"/>
      <protection hidden="1" locked="0"/>
    </xf>
    <xf numFmtId="0" fontId="2" fillId="0" borderId="12" xfId="55" applyFont="1" applyFill="1" applyBorder="1" applyAlignment="1">
      <alignment horizontal="left" vertical="center" wrapText="1" shrinkToFit="1"/>
      <protection/>
    </xf>
    <xf numFmtId="0" fontId="9" fillId="0" borderId="13" xfId="55" applyFont="1" applyBorder="1" applyAlignment="1">
      <alignment horizontal="left" vertical="center" wrapText="1" shrinkToFit="1"/>
      <protection/>
    </xf>
    <xf numFmtId="0" fontId="8" fillId="0" borderId="13" xfId="55" applyFont="1" applyBorder="1" applyAlignment="1">
      <alignment horizontal="left" vertical="center" wrapText="1" shrinkToFit="1"/>
      <protection/>
    </xf>
    <xf numFmtId="0" fontId="2" fillId="35" borderId="13" xfId="56" applyFont="1" applyFill="1" applyBorder="1" applyAlignment="1">
      <alignment horizontal="left" vertical="center" wrapText="1"/>
      <protection/>
    </xf>
    <xf numFmtId="2" fontId="2" fillId="0" borderId="12" xfId="55" applyNumberFormat="1" applyFont="1" applyFill="1" applyBorder="1" applyAlignment="1">
      <alignment horizontal="left" vertical="center" wrapText="1" shrinkToFit="1"/>
      <protection/>
    </xf>
    <xf numFmtId="49" fontId="7" fillId="0" borderId="12" xfId="55" applyNumberFormat="1" applyFont="1" applyFill="1" applyBorder="1" applyAlignment="1">
      <alignment horizontal="left" vertical="center" wrapText="1" shrinkToFit="1"/>
      <protection/>
    </xf>
    <xf numFmtId="186" fontId="2" fillId="35" borderId="12" xfId="56" applyNumberFormat="1" applyFont="1" applyFill="1" applyBorder="1" applyAlignment="1">
      <alignment vertical="center" wrapText="1"/>
      <protection/>
    </xf>
    <xf numFmtId="2" fontId="2" fillId="35" borderId="13" xfId="56" applyNumberFormat="1" applyFont="1" applyFill="1" applyBorder="1" applyAlignment="1">
      <alignment vertical="center" wrapText="1" shrinkToFit="1"/>
      <protection/>
    </xf>
    <xf numFmtId="2" fontId="2" fillId="35" borderId="13" xfId="56" applyNumberFormat="1" applyFont="1" applyFill="1" applyBorder="1" applyAlignment="1">
      <alignment vertical="center" wrapText="1"/>
      <protection/>
    </xf>
    <xf numFmtId="2" fontId="2" fillId="35" borderId="12" xfId="56" applyNumberFormat="1" applyFont="1" applyFill="1" applyBorder="1" applyAlignment="1">
      <alignment vertical="center" wrapText="1"/>
      <protection/>
    </xf>
    <xf numFmtId="49" fontId="7" fillId="35" borderId="12" xfId="56" applyNumberFormat="1" applyFont="1" applyFill="1" applyBorder="1" applyAlignment="1">
      <alignment horizontal="left" vertical="center" wrapText="1"/>
      <protection/>
    </xf>
    <xf numFmtId="0" fontId="7" fillId="0" borderId="12" xfId="55" applyFont="1" applyFill="1" applyBorder="1" applyAlignment="1">
      <alignment horizontal="left" vertical="center" wrapText="1" shrinkToFit="1"/>
      <protection/>
    </xf>
    <xf numFmtId="0" fontId="7" fillId="35" borderId="12" xfId="56" applyFont="1" applyFill="1" applyBorder="1" applyAlignment="1">
      <alignment horizontal="center" vertical="center"/>
      <protection/>
    </xf>
    <xf numFmtId="49" fontId="2" fillId="0" borderId="12" xfId="55" applyNumberFormat="1" applyFont="1" applyFill="1" applyBorder="1" applyAlignment="1">
      <alignment horizontal="left" vertical="center" wrapText="1" shrinkToFit="1"/>
      <protection/>
    </xf>
    <xf numFmtId="49" fontId="7" fillId="0" borderId="18" xfId="55" applyNumberFormat="1" applyFont="1" applyFill="1" applyBorder="1" applyAlignment="1">
      <alignment horizontal="left" vertical="center" wrapText="1" shrinkToFit="1"/>
      <protection/>
    </xf>
    <xf numFmtId="49" fontId="2" fillId="0" borderId="18" xfId="55" applyNumberFormat="1" applyFont="1" applyFill="1" applyBorder="1" applyAlignment="1">
      <alignment horizontal="left" vertical="center" wrapText="1" shrinkToFit="1"/>
      <protection/>
    </xf>
    <xf numFmtId="49" fontId="2" fillId="0" borderId="18" xfId="59" applyNumberFormat="1" applyFont="1" applyFill="1" applyBorder="1" applyAlignment="1" applyProtection="1">
      <alignment horizontal="left" vertical="center" wrapText="1" shrinkToFit="1"/>
      <protection hidden="1" locked="0"/>
    </xf>
    <xf numFmtId="49" fontId="2" fillId="0" borderId="19" xfId="59" applyNumberFormat="1" applyFont="1" applyFill="1" applyBorder="1" applyAlignment="1" applyProtection="1">
      <alignment horizontal="left" vertical="center" wrapText="1" shrinkToFit="1"/>
      <protection hidden="1" locked="0"/>
    </xf>
    <xf numFmtId="49" fontId="2" fillId="35" borderId="13" xfId="56" applyNumberFormat="1" applyFont="1" applyFill="1" applyBorder="1" applyAlignment="1">
      <alignment horizontal="left" vertical="center" wrapText="1"/>
      <protection/>
    </xf>
    <xf numFmtId="49" fontId="2" fillId="35" borderId="18" xfId="59" applyNumberFormat="1" applyFont="1" applyFill="1" applyBorder="1" applyAlignment="1" applyProtection="1">
      <alignment horizontal="left" vertical="center" wrapText="1"/>
      <protection hidden="1" locked="0"/>
    </xf>
    <xf numFmtId="49" fontId="2" fillId="35" borderId="19" xfId="59" applyNumberFormat="1" applyFont="1" applyFill="1" applyBorder="1" applyAlignment="1" applyProtection="1">
      <alignment horizontal="left" vertical="center" wrapText="1"/>
      <protection hidden="1" locked="0"/>
    </xf>
    <xf numFmtId="49" fontId="7" fillId="35" borderId="13" xfId="56" applyNumberFormat="1" applyFont="1" applyFill="1" applyBorder="1" applyAlignment="1">
      <alignment horizontal="left" vertical="center" wrapText="1"/>
      <protection/>
    </xf>
    <xf numFmtId="49" fontId="9" fillId="0" borderId="19" xfId="59" applyNumberFormat="1" applyFont="1" applyFill="1" applyBorder="1" applyAlignment="1" applyProtection="1">
      <alignment horizontal="left" vertical="center" wrapText="1" shrinkToFit="1"/>
      <protection hidden="1" locked="0"/>
    </xf>
    <xf numFmtId="49" fontId="2" fillId="0" borderId="20" xfId="59" applyNumberFormat="1" applyFont="1" applyFill="1" applyBorder="1" applyAlignment="1" applyProtection="1">
      <alignment horizontal="left" vertical="center" wrapText="1" shrinkToFit="1"/>
      <protection hidden="1" locked="0"/>
    </xf>
    <xf numFmtId="49" fontId="7" fillId="0" borderId="13" xfId="59" applyNumberFormat="1" applyFont="1" applyFill="1" applyBorder="1" applyAlignment="1" applyProtection="1">
      <alignment horizontal="left" vertical="center" wrapText="1" shrinkToFit="1"/>
      <protection hidden="1" locked="0"/>
    </xf>
    <xf numFmtId="49" fontId="2" fillId="35" borderId="13" xfId="59" applyNumberFormat="1" applyFont="1" applyFill="1" applyBorder="1" applyAlignment="1" applyProtection="1">
      <alignment horizontal="left" vertical="center" wrapText="1"/>
      <protection hidden="1" locked="0"/>
    </xf>
    <xf numFmtId="49" fontId="2" fillId="35" borderId="12" xfId="55" applyNumberFormat="1" applyFont="1" applyFill="1" applyBorder="1" applyAlignment="1">
      <alignment horizontal="center" vertical="center" wrapText="1"/>
      <protection/>
    </xf>
    <xf numFmtId="0" fontId="9" fillId="35" borderId="0" xfId="0" applyFont="1" applyFill="1" applyAlignment="1">
      <alignment horizontal="center" vertical="center"/>
    </xf>
    <xf numFmtId="49" fontId="7" fillId="35" borderId="12" xfId="55" applyNumberFormat="1" applyFont="1" applyFill="1" applyBorder="1" applyAlignment="1">
      <alignment horizontal="center" vertical="center" wrapText="1"/>
      <protection/>
    </xf>
    <xf numFmtId="180" fontId="2" fillId="0" borderId="12" xfId="55" applyNumberFormat="1" applyFont="1" applyFill="1" applyBorder="1" applyAlignment="1">
      <alignment horizontal="center" vertical="center" wrapText="1"/>
      <protection/>
    </xf>
    <xf numFmtId="180" fontId="12" fillId="0" borderId="12" xfId="55" applyNumberFormat="1" applyFont="1" applyFill="1" applyBorder="1" applyAlignment="1">
      <alignment horizontal="center" vertical="center" wrapText="1"/>
      <protection/>
    </xf>
    <xf numFmtId="180" fontId="7" fillId="0" borderId="12" xfId="55" applyNumberFormat="1" applyFont="1" applyFill="1" applyBorder="1" applyAlignment="1">
      <alignment horizontal="center" vertical="center" wrapText="1"/>
      <protection/>
    </xf>
    <xf numFmtId="181" fontId="12" fillId="0" borderId="12" xfId="55" applyNumberFormat="1" applyFont="1" applyFill="1" applyBorder="1" applyAlignment="1">
      <alignment horizontal="center" vertical="center" wrapText="1"/>
      <protection/>
    </xf>
    <xf numFmtId="2" fontId="6" fillId="35" borderId="13" xfId="56" applyNumberFormat="1" applyFont="1" applyFill="1" applyBorder="1" applyAlignment="1">
      <alignment vertical="center" wrapText="1" shrinkToFit="1"/>
      <protection/>
    </xf>
    <xf numFmtId="0" fontId="15" fillId="0" borderId="0" xfId="0" applyFont="1" applyAlignment="1">
      <alignment/>
    </xf>
    <xf numFmtId="49" fontId="16" fillId="0" borderId="0" xfId="0" applyNumberFormat="1" applyFont="1" applyAlignment="1">
      <alignment wrapText="1"/>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49" fontId="16" fillId="0" borderId="12" xfId="0" applyNumberFormat="1" applyFont="1" applyBorder="1" applyAlignment="1">
      <alignment/>
    </xf>
    <xf numFmtId="0" fontId="16" fillId="0" borderId="12" xfId="0" applyFont="1" applyFill="1" applyBorder="1" applyAlignment="1">
      <alignment horizontal="left" vertical="center" wrapText="1"/>
    </xf>
    <xf numFmtId="181" fontId="16" fillId="0" borderId="12" xfId="0" applyNumberFormat="1" applyFont="1" applyFill="1" applyBorder="1" applyAlignment="1">
      <alignment horizontal="center" vertical="center"/>
    </xf>
    <xf numFmtId="49" fontId="16" fillId="0" borderId="12" xfId="0" applyNumberFormat="1" applyFont="1" applyBorder="1" applyAlignment="1">
      <alignment horizontal="center" vertical="center"/>
    </xf>
    <xf numFmtId="0" fontId="16" fillId="0" borderId="12" xfId="0" applyFont="1" applyFill="1" applyBorder="1" applyAlignment="1">
      <alignment horizontal="center" vertical="center"/>
    </xf>
    <xf numFmtId="49" fontId="17" fillId="0" borderId="12" xfId="0" applyNumberFormat="1" applyFont="1" applyBorder="1" applyAlignment="1">
      <alignment horizontal="center" vertical="center"/>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xf>
    <xf numFmtId="49" fontId="15" fillId="0" borderId="12" xfId="0" applyNumberFormat="1" applyFont="1" applyBorder="1" applyAlignment="1">
      <alignment horizontal="center" vertical="center"/>
    </xf>
    <xf numFmtId="0" fontId="15" fillId="0" borderId="12" xfId="0" applyFont="1" applyFill="1" applyBorder="1" applyAlignment="1">
      <alignment horizontal="left" vertical="center" wrapText="1"/>
    </xf>
    <xf numFmtId="0" fontId="15" fillId="0" borderId="12" xfId="0" applyFont="1" applyFill="1" applyBorder="1" applyAlignment="1">
      <alignment horizontal="center" vertical="center"/>
    </xf>
    <xf numFmtId="181" fontId="15" fillId="0" borderId="12" xfId="0" applyNumberFormat="1" applyFont="1" applyFill="1" applyBorder="1" applyAlignment="1">
      <alignment horizontal="center" vertical="center"/>
    </xf>
    <xf numFmtId="2" fontId="7" fillId="35" borderId="13" xfId="56" applyNumberFormat="1" applyFont="1" applyFill="1" applyBorder="1" applyAlignment="1">
      <alignment vertical="center" wrapText="1"/>
      <protection/>
    </xf>
    <xf numFmtId="2" fontId="7" fillId="35" borderId="12" xfId="56" applyNumberFormat="1" applyFont="1" applyFill="1" applyBorder="1" applyAlignment="1">
      <alignment horizontal="center" vertical="center"/>
      <protection/>
    </xf>
    <xf numFmtId="0" fontId="6" fillId="0" borderId="0" xfId="56" applyFont="1" applyAlignment="1">
      <alignment horizontal="center" vertical="center" wrapText="1"/>
      <protection/>
    </xf>
    <xf numFmtId="0" fontId="2" fillId="0" borderId="0" xfId="56" applyFont="1" applyAlignment="1">
      <alignment horizontal="left" vertical="top" wrapText="1"/>
      <protection/>
    </xf>
    <xf numFmtId="0" fontId="8" fillId="0" borderId="0" xfId="56" applyFont="1" applyAlignment="1">
      <alignment horizontal="left" vertical="center"/>
      <protection/>
    </xf>
    <xf numFmtId="0" fontId="6" fillId="0" borderId="0" xfId="55" applyFont="1" applyAlignment="1">
      <alignment horizontal="center" vertical="top" wrapText="1"/>
      <protection/>
    </xf>
    <xf numFmtId="0" fontId="6" fillId="0" borderId="0" xfId="55" applyFont="1" applyAlignment="1">
      <alignment horizontal="left" wrapText="1"/>
      <protection/>
    </xf>
    <xf numFmtId="0" fontId="2" fillId="0" borderId="0" xfId="55" applyFont="1" applyAlignment="1">
      <alignment horizontal="left" vertical="center" wrapText="1"/>
      <protection/>
    </xf>
    <xf numFmtId="0" fontId="2" fillId="0" borderId="0" xfId="55" applyFont="1" applyAlignment="1">
      <alignment horizontal="left" wrapText="1"/>
      <protection/>
    </xf>
    <xf numFmtId="0" fontId="2" fillId="0" borderId="0" xfId="55" applyFont="1" applyAlignment="1">
      <alignment horizontal="left" vertical="top" wrapText="1"/>
      <protection/>
    </xf>
    <xf numFmtId="0" fontId="6" fillId="0" borderId="22" xfId="55" applyFont="1" applyBorder="1" applyAlignment="1">
      <alignment horizontal="center" vertical="top" wrapText="1"/>
      <protection/>
    </xf>
    <xf numFmtId="0" fontId="6" fillId="0" borderId="13" xfId="55" applyFont="1" applyBorder="1" applyAlignment="1">
      <alignment horizontal="left" vertical="center" wrapText="1"/>
      <protection/>
    </xf>
    <xf numFmtId="0" fontId="6" fillId="0" borderId="23" xfId="55" applyFont="1" applyBorder="1" applyAlignment="1">
      <alignment horizontal="left" vertical="center" wrapText="1"/>
      <protection/>
    </xf>
    <xf numFmtId="0" fontId="6" fillId="0" borderId="1" xfId="55" applyFont="1" applyBorder="1" applyAlignment="1">
      <alignment horizontal="left" vertical="center" wrapText="1"/>
      <protection/>
    </xf>
    <xf numFmtId="49" fontId="6" fillId="0" borderId="0" xfId="55" applyNumberFormat="1" applyFont="1" applyFill="1" applyBorder="1" applyAlignment="1">
      <alignment horizontal="left" vertical="center" wrapText="1"/>
      <protection/>
    </xf>
    <xf numFmtId="2" fontId="6" fillId="0" borderId="0" xfId="55" applyNumberFormat="1" applyFont="1" applyFill="1" applyBorder="1" applyAlignment="1">
      <alignment horizontal="center" vertical="center" wrapText="1"/>
      <protection/>
    </xf>
    <xf numFmtId="49" fontId="6" fillId="0" borderId="0" xfId="55" applyNumberFormat="1" applyFont="1" applyFill="1" applyBorder="1" applyAlignment="1">
      <alignment horizontal="center" vertical="center" wrapText="1"/>
      <protection/>
    </xf>
    <xf numFmtId="0" fontId="6" fillId="0" borderId="12" xfId="55" applyFont="1" applyBorder="1" applyAlignment="1">
      <alignment horizontal="left" vertical="center" wrapText="1"/>
      <protection/>
    </xf>
    <xf numFmtId="0" fontId="2" fillId="0" borderId="13" xfId="0" applyFont="1" applyFill="1" applyBorder="1" applyAlignment="1">
      <alignment horizontal="left" vertical="center" wrapText="1"/>
    </xf>
    <xf numFmtId="0" fontId="0" fillId="0" borderId="1" xfId="0" applyBorder="1" applyAlignment="1">
      <alignment horizontal="left" vertical="center" wrapText="1"/>
    </xf>
    <xf numFmtId="49" fontId="6" fillId="0" borderId="0" xfId="0" applyNumberFormat="1" applyFont="1" applyFill="1" applyBorder="1" applyAlignment="1">
      <alignment horizontal="left" wrapText="1"/>
    </xf>
    <xf numFmtId="0" fontId="2" fillId="0" borderId="0" xfId="55" applyFont="1" applyAlignment="1">
      <alignment vertical="center" wrapText="1"/>
      <protection/>
    </xf>
    <xf numFmtId="0" fontId="6" fillId="0" borderId="0" xfId="0" applyFont="1" applyFill="1" applyAlignment="1">
      <alignment horizontal="center" vertical="center" wrapText="1"/>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12" xfId="0" applyBorder="1" applyAlignment="1">
      <alignment horizontal="left" vertical="center" wrapText="1"/>
    </xf>
    <xf numFmtId="0" fontId="2" fillId="0" borderId="12" xfId="0" applyNumberFormat="1" applyFont="1" applyFill="1" applyBorder="1" applyAlignment="1">
      <alignment horizontal="left" vertical="center" wrapText="1"/>
    </xf>
    <xf numFmtId="49" fontId="6" fillId="0" borderId="13" xfId="0" applyNumberFormat="1" applyFont="1" applyFill="1" applyBorder="1" applyAlignment="1">
      <alignment horizontal="left"/>
    </xf>
    <xf numFmtId="49" fontId="6" fillId="0" borderId="1" xfId="0" applyNumberFormat="1" applyFont="1" applyFill="1" applyBorder="1" applyAlignment="1">
      <alignment horizontal="left"/>
    </xf>
    <xf numFmtId="0" fontId="9" fillId="0" borderId="12" xfId="0" applyFont="1" applyBorder="1" applyAlignment="1">
      <alignment horizontal="left" vertical="center" wrapText="1"/>
    </xf>
    <xf numFmtId="0" fontId="6" fillId="35" borderId="0" xfId="0" applyFont="1" applyFill="1" applyAlignment="1">
      <alignment horizontal="center" vertical="center" wrapText="1"/>
    </xf>
    <xf numFmtId="0" fontId="6" fillId="35" borderId="0" xfId="0" applyFont="1" applyFill="1" applyAlignment="1">
      <alignment horizontal="left" vertical="center" wrapText="1"/>
    </xf>
    <xf numFmtId="0" fontId="16" fillId="0" borderId="0" xfId="0" applyFont="1" applyAlignment="1">
      <alignment horizontal="left"/>
    </xf>
    <xf numFmtId="0" fontId="15" fillId="0" borderId="0" xfId="55" applyFont="1" applyAlignment="1">
      <alignment horizontal="left" vertical="center" wrapText="1"/>
      <protection/>
    </xf>
    <xf numFmtId="0" fontId="16" fillId="35" borderId="0" xfId="0" applyFont="1" applyFill="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Обычный 5" xfId="58"/>
    <cellStyle name="Обычный_расх.3" xfId="59"/>
    <cellStyle name="Followed Hyperlink" xfId="60"/>
    <cellStyle name="Плохой" xfId="61"/>
    <cellStyle name="Пояснение" xfId="62"/>
    <cellStyle name="Примечание" xfId="63"/>
    <cellStyle name="Percent" xfId="64"/>
    <cellStyle name="Процентный 2" xfId="65"/>
    <cellStyle name="Процентный 3"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20"/>
  <sheetViews>
    <sheetView view="pageBreakPreview" zoomScaleSheetLayoutView="100" zoomScalePageLayoutView="0" workbookViewId="0" topLeftCell="A1">
      <selection activeCell="B2" sqref="B2:F2"/>
    </sheetView>
  </sheetViews>
  <sheetFormatPr defaultColWidth="9.140625" defaultRowHeight="15"/>
  <cols>
    <col min="1" max="1" width="78.57421875" style="62" customWidth="1"/>
    <col min="2" max="2" width="3.140625" style="62" bestFit="1" customWidth="1"/>
    <col min="3" max="3" width="3.57421875" style="62" bestFit="1" customWidth="1"/>
    <col min="4" max="4" width="13.28125" style="64" bestFit="1" customWidth="1"/>
    <col min="5" max="5" width="4.00390625" style="64" bestFit="1" customWidth="1"/>
    <col min="6" max="6" width="10.57421875" style="62" customWidth="1"/>
    <col min="7" max="7" width="9.421875" style="2" bestFit="1" customWidth="1"/>
    <col min="8" max="16384" width="8.8515625" style="2" customWidth="1"/>
  </cols>
  <sheetData>
    <row r="1" spans="1:6" ht="14.25" customHeight="1">
      <c r="A1" s="88"/>
      <c r="B1" s="388" t="s">
        <v>38</v>
      </c>
      <c r="C1" s="388"/>
      <c r="D1" s="388"/>
      <c r="E1" s="388"/>
      <c r="F1" s="388"/>
    </row>
    <row r="2" spans="1:6" ht="57" customHeight="1">
      <c r="A2" s="88"/>
      <c r="B2" s="387" t="s">
        <v>14</v>
      </c>
      <c r="C2" s="387"/>
      <c r="D2" s="387"/>
      <c r="E2" s="387"/>
      <c r="F2" s="387"/>
    </row>
    <row r="3" spans="1:6" ht="216" customHeight="1">
      <c r="A3" s="88"/>
      <c r="B3" s="387" t="s">
        <v>456</v>
      </c>
      <c r="C3" s="387"/>
      <c r="D3" s="387"/>
      <c r="E3" s="387"/>
      <c r="F3" s="387"/>
    </row>
    <row r="4" spans="1:6" ht="65.25" customHeight="1">
      <c r="A4" s="386" t="s">
        <v>314</v>
      </c>
      <c r="B4" s="386"/>
      <c r="C4" s="386"/>
      <c r="D4" s="386"/>
      <c r="E4" s="386"/>
      <c r="F4" s="386"/>
    </row>
    <row r="5" spans="1:6" ht="12.75">
      <c r="A5" s="88"/>
      <c r="B5" s="89"/>
      <c r="C5" s="89"/>
      <c r="D5" s="89"/>
      <c r="E5" s="89"/>
      <c r="F5" s="90"/>
    </row>
    <row r="6" spans="1:6" s="95" customFormat="1" ht="52.5">
      <c r="A6" s="91" t="s">
        <v>39</v>
      </c>
      <c r="B6" s="92" t="s">
        <v>40</v>
      </c>
      <c r="C6" s="93" t="s">
        <v>41</v>
      </c>
      <c r="D6" s="93" t="s">
        <v>42</v>
      </c>
      <c r="E6" s="93" t="s">
        <v>43</v>
      </c>
      <c r="F6" s="94" t="s">
        <v>288</v>
      </c>
    </row>
    <row r="7" spans="1:6" s="95" customFormat="1" ht="12.75">
      <c r="A7" s="96" t="s">
        <v>44</v>
      </c>
      <c r="B7" s="97" t="s">
        <v>45</v>
      </c>
      <c r="C7" s="98"/>
      <c r="D7" s="99"/>
      <c r="E7" s="99"/>
      <c r="F7" s="163">
        <f>SUM(F8,F16,F41,F47)</f>
        <v>41120</v>
      </c>
    </row>
    <row r="8" spans="1:6" s="95" customFormat="1" ht="26.25">
      <c r="A8" s="103" t="s">
        <v>51</v>
      </c>
      <c r="B8" s="102" t="s">
        <v>45</v>
      </c>
      <c r="C8" s="102" t="s">
        <v>52</v>
      </c>
      <c r="D8" s="99"/>
      <c r="E8" s="99"/>
      <c r="F8" s="164">
        <f>SUM(F9)</f>
        <v>617</v>
      </c>
    </row>
    <row r="9" spans="1:6" s="95" customFormat="1" ht="26.25">
      <c r="A9" s="108" t="s">
        <v>53</v>
      </c>
      <c r="B9" s="102" t="s">
        <v>45</v>
      </c>
      <c r="C9" s="102" t="s">
        <v>52</v>
      </c>
      <c r="D9" s="109" t="s">
        <v>54</v>
      </c>
      <c r="E9" s="109"/>
      <c r="F9" s="164">
        <f>SUM(F10,F14)</f>
        <v>617</v>
      </c>
    </row>
    <row r="10" spans="1:6" s="95" customFormat="1" ht="12.75">
      <c r="A10" s="108" t="s">
        <v>55</v>
      </c>
      <c r="B10" s="102" t="s">
        <v>45</v>
      </c>
      <c r="C10" s="102" t="s">
        <v>52</v>
      </c>
      <c r="D10" s="109" t="s">
        <v>56</v>
      </c>
      <c r="E10" s="109"/>
      <c r="F10" s="164">
        <f>SUM(F11)</f>
        <v>375</v>
      </c>
    </row>
    <row r="11" spans="1:6" s="95" customFormat="1" ht="26.25">
      <c r="A11" s="108" t="s">
        <v>57</v>
      </c>
      <c r="B11" s="102" t="s">
        <v>45</v>
      </c>
      <c r="C11" s="102" t="s">
        <v>52</v>
      </c>
      <c r="D11" s="109" t="s">
        <v>56</v>
      </c>
      <c r="E11" s="109">
        <v>200</v>
      </c>
      <c r="F11" s="164">
        <f>SUM(F12)</f>
        <v>375</v>
      </c>
    </row>
    <row r="12" spans="1:6" s="95" customFormat="1" ht="26.25">
      <c r="A12" s="110" t="s">
        <v>58</v>
      </c>
      <c r="B12" s="106" t="s">
        <v>45</v>
      </c>
      <c r="C12" s="106" t="s">
        <v>52</v>
      </c>
      <c r="D12" s="111" t="s">
        <v>56</v>
      </c>
      <c r="E12" s="111">
        <v>240</v>
      </c>
      <c r="F12" s="165">
        <v>375</v>
      </c>
    </row>
    <row r="13" spans="1:6" s="95" customFormat="1" ht="26.25">
      <c r="A13" s="108" t="s">
        <v>327</v>
      </c>
      <c r="B13" s="102" t="s">
        <v>45</v>
      </c>
      <c r="C13" s="102" t="s">
        <v>52</v>
      </c>
      <c r="D13" s="109" t="s">
        <v>328</v>
      </c>
      <c r="E13" s="109"/>
      <c r="F13" s="164">
        <f>F14</f>
        <v>242</v>
      </c>
    </row>
    <row r="14" spans="1:6" s="95" customFormat="1" ht="12.75">
      <c r="A14" s="108" t="s">
        <v>61</v>
      </c>
      <c r="B14" s="102" t="s">
        <v>45</v>
      </c>
      <c r="C14" s="102" t="s">
        <v>52</v>
      </c>
      <c r="D14" s="109" t="s">
        <v>328</v>
      </c>
      <c r="E14" s="109">
        <v>500</v>
      </c>
      <c r="F14" s="164">
        <f>F15</f>
        <v>242</v>
      </c>
    </row>
    <row r="15" spans="1:6" s="95" customFormat="1" ht="12.75">
      <c r="A15" s="110" t="s">
        <v>62</v>
      </c>
      <c r="B15" s="106" t="s">
        <v>45</v>
      </c>
      <c r="C15" s="106" t="s">
        <v>52</v>
      </c>
      <c r="D15" s="111" t="s">
        <v>328</v>
      </c>
      <c r="E15" s="111">
        <v>540</v>
      </c>
      <c r="F15" s="165">
        <v>242</v>
      </c>
    </row>
    <row r="16" spans="1:6" s="95" customFormat="1" ht="39">
      <c r="A16" s="103" t="s">
        <v>63</v>
      </c>
      <c r="B16" s="102" t="s">
        <v>45</v>
      </c>
      <c r="C16" s="102" t="s">
        <v>64</v>
      </c>
      <c r="D16" s="99"/>
      <c r="E16" s="99"/>
      <c r="F16" s="164">
        <f>SUM(F17,F34)</f>
        <v>33530</v>
      </c>
    </row>
    <row r="17" spans="1:6" s="95" customFormat="1" ht="26.25">
      <c r="A17" s="103" t="s">
        <v>299</v>
      </c>
      <c r="B17" s="102" t="s">
        <v>45</v>
      </c>
      <c r="C17" s="102" t="s">
        <v>64</v>
      </c>
      <c r="D17" s="99" t="s">
        <v>47</v>
      </c>
      <c r="E17" s="99"/>
      <c r="F17" s="164">
        <f>SUM(F18)</f>
        <v>32810</v>
      </c>
    </row>
    <row r="18" spans="1:6" s="95" customFormat="1" ht="39">
      <c r="A18" s="112" t="s">
        <v>84</v>
      </c>
      <c r="B18" s="102" t="s">
        <v>45</v>
      </c>
      <c r="C18" s="102" t="s">
        <v>64</v>
      </c>
      <c r="D18" s="99" t="s">
        <v>48</v>
      </c>
      <c r="E18" s="99"/>
      <c r="F18" s="164">
        <f>SUM(F19,F28,F31)</f>
        <v>32810</v>
      </c>
    </row>
    <row r="19" spans="1:6" s="95" customFormat="1" ht="12.75">
      <c r="A19" s="103" t="s">
        <v>65</v>
      </c>
      <c r="B19" s="102" t="s">
        <v>45</v>
      </c>
      <c r="C19" s="102" t="s">
        <v>64</v>
      </c>
      <c r="D19" s="109" t="s">
        <v>66</v>
      </c>
      <c r="E19" s="109"/>
      <c r="F19" s="164">
        <f>F20+F22+F26+F24</f>
        <v>31268</v>
      </c>
    </row>
    <row r="20" spans="1:6" s="95" customFormat="1" ht="39">
      <c r="A20" s="108" t="s">
        <v>49</v>
      </c>
      <c r="B20" s="102" t="s">
        <v>45</v>
      </c>
      <c r="C20" s="102" t="s">
        <v>64</v>
      </c>
      <c r="D20" s="109" t="s">
        <v>66</v>
      </c>
      <c r="E20" s="109">
        <v>100</v>
      </c>
      <c r="F20" s="164">
        <f>F21</f>
        <v>24994</v>
      </c>
    </row>
    <row r="21" spans="1:6" s="95" customFormat="1" ht="12.75">
      <c r="A21" s="110" t="s">
        <v>50</v>
      </c>
      <c r="B21" s="106" t="s">
        <v>45</v>
      </c>
      <c r="C21" s="106" t="s">
        <v>64</v>
      </c>
      <c r="D21" s="111" t="s">
        <v>66</v>
      </c>
      <c r="E21" s="111">
        <v>120</v>
      </c>
      <c r="F21" s="165">
        <v>24994</v>
      </c>
    </row>
    <row r="22" spans="1:6" s="95" customFormat="1" ht="26.25">
      <c r="A22" s="104" t="s">
        <v>57</v>
      </c>
      <c r="B22" s="102" t="s">
        <v>45</v>
      </c>
      <c r="C22" s="102" t="s">
        <v>64</v>
      </c>
      <c r="D22" s="109" t="s">
        <v>66</v>
      </c>
      <c r="E22" s="109">
        <v>200</v>
      </c>
      <c r="F22" s="164">
        <f>F23</f>
        <v>1776</v>
      </c>
    </row>
    <row r="23" spans="1:6" s="95" customFormat="1" ht="26.25">
      <c r="A23" s="113" t="s">
        <v>58</v>
      </c>
      <c r="B23" s="102" t="s">
        <v>45</v>
      </c>
      <c r="C23" s="102" t="s">
        <v>64</v>
      </c>
      <c r="D23" s="111" t="s">
        <v>66</v>
      </c>
      <c r="E23" s="111">
        <v>240</v>
      </c>
      <c r="F23" s="165">
        <v>1776</v>
      </c>
    </row>
    <row r="24" spans="1:6" s="95" customFormat="1" ht="12.75">
      <c r="A24" s="104" t="s">
        <v>253</v>
      </c>
      <c r="B24" s="102" t="s">
        <v>45</v>
      </c>
      <c r="C24" s="102" t="s">
        <v>64</v>
      </c>
      <c r="D24" s="109" t="s">
        <v>66</v>
      </c>
      <c r="E24" s="109">
        <v>300</v>
      </c>
      <c r="F24" s="164">
        <f>F25</f>
        <v>4298</v>
      </c>
    </row>
    <row r="25" spans="1:7" s="95" customFormat="1" ht="12.75">
      <c r="A25" s="113" t="s">
        <v>274</v>
      </c>
      <c r="B25" s="102" t="s">
        <v>45</v>
      </c>
      <c r="C25" s="102" t="s">
        <v>64</v>
      </c>
      <c r="D25" s="111" t="s">
        <v>66</v>
      </c>
      <c r="E25" s="111">
        <v>320</v>
      </c>
      <c r="F25" s="165">
        <v>4298</v>
      </c>
      <c r="G25" s="95">
        <v>-323</v>
      </c>
    </row>
    <row r="26" spans="1:6" s="95" customFormat="1" ht="12.75">
      <c r="A26" s="103" t="s">
        <v>59</v>
      </c>
      <c r="B26" s="102" t="s">
        <v>45</v>
      </c>
      <c r="C26" s="102" t="s">
        <v>64</v>
      </c>
      <c r="D26" s="109" t="s">
        <v>66</v>
      </c>
      <c r="E26" s="109">
        <v>800</v>
      </c>
      <c r="F26" s="164">
        <f>F27</f>
        <v>200</v>
      </c>
    </row>
    <row r="27" spans="1:6" s="95" customFormat="1" ht="12.75">
      <c r="A27" s="105" t="s">
        <v>60</v>
      </c>
      <c r="B27" s="106" t="s">
        <v>45</v>
      </c>
      <c r="C27" s="106" t="s">
        <v>64</v>
      </c>
      <c r="D27" s="111" t="s">
        <v>66</v>
      </c>
      <c r="E27" s="111">
        <v>850</v>
      </c>
      <c r="F27" s="165">
        <v>200</v>
      </c>
    </row>
    <row r="28" spans="1:6" s="95" customFormat="1" ht="26.25">
      <c r="A28" s="104" t="s">
        <v>67</v>
      </c>
      <c r="B28" s="102" t="s">
        <v>45</v>
      </c>
      <c r="C28" s="102" t="s">
        <v>64</v>
      </c>
      <c r="D28" s="99" t="s">
        <v>68</v>
      </c>
      <c r="E28" s="99"/>
      <c r="F28" s="164">
        <f>F29</f>
        <v>700</v>
      </c>
    </row>
    <row r="29" spans="1:6" s="95" customFormat="1" ht="26.25">
      <c r="A29" s="103" t="s">
        <v>57</v>
      </c>
      <c r="B29" s="102" t="s">
        <v>45</v>
      </c>
      <c r="C29" s="102" t="s">
        <v>64</v>
      </c>
      <c r="D29" s="99" t="s">
        <v>68</v>
      </c>
      <c r="E29" s="99">
        <v>200</v>
      </c>
      <c r="F29" s="164">
        <f>F30</f>
        <v>700</v>
      </c>
    </row>
    <row r="30" spans="1:6" s="95" customFormat="1" ht="26.25">
      <c r="A30" s="114" t="s">
        <v>58</v>
      </c>
      <c r="B30" s="106" t="s">
        <v>45</v>
      </c>
      <c r="C30" s="106" t="s">
        <v>64</v>
      </c>
      <c r="D30" s="107" t="s">
        <v>68</v>
      </c>
      <c r="E30" s="107">
        <v>240</v>
      </c>
      <c r="F30" s="165">
        <v>700</v>
      </c>
    </row>
    <row r="31" spans="1:6" s="95" customFormat="1" ht="39">
      <c r="A31" s="103" t="s">
        <v>333</v>
      </c>
      <c r="B31" s="102" t="s">
        <v>45</v>
      </c>
      <c r="C31" s="102" t="s">
        <v>64</v>
      </c>
      <c r="D31" s="99" t="s">
        <v>334</v>
      </c>
      <c r="E31" s="99"/>
      <c r="F31" s="164">
        <f>F32</f>
        <v>842</v>
      </c>
    </row>
    <row r="32" spans="1:6" s="95" customFormat="1" ht="12.75">
      <c r="A32" s="108" t="s">
        <v>61</v>
      </c>
      <c r="B32" s="102" t="s">
        <v>45</v>
      </c>
      <c r="C32" s="102" t="s">
        <v>64</v>
      </c>
      <c r="D32" s="99" t="s">
        <v>334</v>
      </c>
      <c r="E32" s="99">
        <v>500</v>
      </c>
      <c r="F32" s="164">
        <f>SUM(F33)</f>
        <v>842</v>
      </c>
    </row>
    <row r="33" spans="1:6" s="95" customFormat="1" ht="12.75">
      <c r="A33" s="110" t="s">
        <v>62</v>
      </c>
      <c r="B33" s="106" t="s">
        <v>45</v>
      </c>
      <c r="C33" s="106" t="s">
        <v>64</v>
      </c>
      <c r="D33" s="107" t="s">
        <v>334</v>
      </c>
      <c r="E33" s="107">
        <v>540</v>
      </c>
      <c r="F33" s="165">
        <v>842</v>
      </c>
    </row>
    <row r="34" spans="1:6" s="210" customFormat="1" ht="26.25">
      <c r="A34" s="108" t="s">
        <v>53</v>
      </c>
      <c r="B34" s="206" t="s">
        <v>45</v>
      </c>
      <c r="C34" s="206" t="s">
        <v>64</v>
      </c>
      <c r="D34" s="207" t="s">
        <v>54</v>
      </c>
      <c r="E34" s="208"/>
      <c r="F34" s="209">
        <f>SUM(F35,F38)</f>
        <v>720</v>
      </c>
    </row>
    <row r="35" spans="1:6" s="95" customFormat="1" ht="28.5" customHeight="1">
      <c r="A35" s="50" t="s">
        <v>329</v>
      </c>
      <c r="B35" s="102" t="s">
        <v>45</v>
      </c>
      <c r="C35" s="102" t="s">
        <v>64</v>
      </c>
      <c r="D35" s="211" t="s">
        <v>330</v>
      </c>
      <c r="E35" s="211"/>
      <c r="F35" s="166">
        <f>F36</f>
        <v>164</v>
      </c>
    </row>
    <row r="36" spans="1:6" s="95" customFormat="1" ht="12.75">
      <c r="A36" s="50" t="s">
        <v>61</v>
      </c>
      <c r="B36" s="102" t="s">
        <v>45</v>
      </c>
      <c r="C36" s="102" t="s">
        <v>64</v>
      </c>
      <c r="D36" s="211" t="s">
        <v>330</v>
      </c>
      <c r="E36" s="211">
        <v>500</v>
      </c>
      <c r="F36" s="166">
        <f>F37</f>
        <v>164</v>
      </c>
    </row>
    <row r="37" spans="1:6" s="95" customFormat="1" ht="12.75">
      <c r="A37" s="182" t="s">
        <v>62</v>
      </c>
      <c r="B37" s="106" t="s">
        <v>45</v>
      </c>
      <c r="C37" s="106" t="s">
        <v>64</v>
      </c>
      <c r="D37" s="212" t="s">
        <v>330</v>
      </c>
      <c r="E37" s="212">
        <v>540</v>
      </c>
      <c r="F37" s="167">
        <v>164</v>
      </c>
    </row>
    <row r="38" spans="1:6" s="95" customFormat="1" ht="12.75">
      <c r="A38" s="50" t="s">
        <v>331</v>
      </c>
      <c r="B38" s="102" t="s">
        <v>45</v>
      </c>
      <c r="C38" s="102" t="s">
        <v>64</v>
      </c>
      <c r="D38" s="211" t="s">
        <v>332</v>
      </c>
      <c r="E38" s="211"/>
      <c r="F38" s="166">
        <f>F39</f>
        <v>556</v>
      </c>
    </row>
    <row r="39" spans="1:6" s="95" customFormat="1" ht="12.75">
      <c r="A39" s="50" t="s">
        <v>61</v>
      </c>
      <c r="B39" s="102" t="s">
        <v>45</v>
      </c>
      <c r="C39" s="102" t="s">
        <v>64</v>
      </c>
      <c r="D39" s="211" t="s">
        <v>332</v>
      </c>
      <c r="E39" s="211">
        <v>500</v>
      </c>
      <c r="F39" s="166">
        <f>F40</f>
        <v>556</v>
      </c>
    </row>
    <row r="40" spans="1:6" s="95" customFormat="1" ht="12.75">
      <c r="A40" s="182" t="s">
        <v>62</v>
      </c>
      <c r="B40" s="106" t="s">
        <v>45</v>
      </c>
      <c r="C40" s="106" t="s">
        <v>64</v>
      </c>
      <c r="D40" s="212" t="s">
        <v>332</v>
      </c>
      <c r="E40" s="212">
        <v>540</v>
      </c>
      <c r="F40" s="167">
        <v>556</v>
      </c>
    </row>
    <row r="41" spans="1:6" s="95" customFormat="1" ht="12.75">
      <c r="A41" s="112" t="s">
        <v>72</v>
      </c>
      <c r="B41" s="102" t="s">
        <v>45</v>
      </c>
      <c r="C41" s="102" t="s">
        <v>73</v>
      </c>
      <c r="D41" s="99"/>
      <c r="E41" s="99"/>
      <c r="F41" s="164">
        <f>F42</f>
        <v>1000</v>
      </c>
    </row>
    <row r="42" spans="1:6" s="95" customFormat="1" ht="26.25">
      <c r="A42" s="103" t="s">
        <v>299</v>
      </c>
      <c r="B42" s="102" t="s">
        <v>45</v>
      </c>
      <c r="C42" s="102" t="s">
        <v>73</v>
      </c>
      <c r="D42" s="99" t="s">
        <v>47</v>
      </c>
      <c r="E42" s="99"/>
      <c r="F42" s="164">
        <f>F43</f>
        <v>1000</v>
      </c>
    </row>
    <row r="43" spans="1:6" s="95" customFormat="1" ht="12.75">
      <c r="A43" s="103" t="s">
        <v>85</v>
      </c>
      <c r="B43" s="102" t="s">
        <v>45</v>
      </c>
      <c r="C43" s="102" t="s">
        <v>73</v>
      </c>
      <c r="D43" s="99" t="s">
        <v>74</v>
      </c>
      <c r="E43" s="99"/>
      <c r="F43" s="164">
        <f>F44</f>
        <v>1000</v>
      </c>
    </row>
    <row r="44" spans="1:6" s="95" customFormat="1" ht="26.25">
      <c r="A44" s="104" t="s">
        <v>75</v>
      </c>
      <c r="B44" s="102" t="s">
        <v>45</v>
      </c>
      <c r="C44" s="102" t="s">
        <v>73</v>
      </c>
      <c r="D44" s="99" t="s">
        <v>76</v>
      </c>
      <c r="E44" s="99"/>
      <c r="F44" s="164">
        <f>F45</f>
        <v>1000</v>
      </c>
    </row>
    <row r="45" spans="1:6" s="95" customFormat="1" ht="12.75">
      <c r="A45" s="103" t="s">
        <v>59</v>
      </c>
      <c r="B45" s="102" t="s">
        <v>45</v>
      </c>
      <c r="C45" s="102" t="s">
        <v>73</v>
      </c>
      <c r="D45" s="99" t="s">
        <v>76</v>
      </c>
      <c r="E45" s="99">
        <v>800</v>
      </c>
      <c r="F45" s="164">
        <f>F46</f>
        <v>1000</v>
      </c>
    </row>
    <row r="46" spans="1:6" s="95" customFormat="1" ht="12.75">
      <c r="A46" s="110" t="s">
        <v>77</v>
      </c>
      <c r="B46" s="106" t="s">
        <v>45</v>
      </c>
      <c r="C46" s="106" t="s">
        <v>73</v>
      </c>
      <c r="D46" s="107" t="s">
        <v>76</v>
      </c>
      <c r="E46" s="107">
        <v>870</v>
      </c>
      <c r="F46" s="165">
        <v>1000</v>
      </c>
    </row>
    <row r="47" spans="1:6" s="95" customFormat="1" ht="12.75">
      <c r="A47" s="112" t="s">
        <v>78</v>
      </c>
      <c r="B47" s="102" t="s">
        <v>45</v>
      </c>
      <c r="C47" s="102" t="s">
        <v>79</v>
      </c>
      <c r="D47" s="99"/>
      <c r="E47" s="99"/>
      <c r="F47" s="164">
        <f>SUM(F48,F56)</f>
        <v>5973</v>
      </c>
    </row>
    <row r="48" spans="1:6" s="95" customFormat="1" ht="26.25">
      <c r="A48" s="103" t="s">
        <v>299</v>
      </c>
      <c r="B48" s="102" t="s">
        <v>45</v>
      </c>
      <c r="C48" s="102" t="s">
        <v>79</v>
      </c>
      <c r="D48" s="99" t="s">
        <v>47</v>
      </c>
      <c r="E48" s="99"/>
      <c r="F48" s="164">
        <f>SUM(F49)</f>
        <v>684</v>
      </c>
    </row>
    <row r="49" spans="1:6" s="95" customFormat="1" ht="26.25">
      <c r="A49" s="108" t="s">
        <v>86</v>
      </c>
      <c r="B49" s="102" t="s">
        <v>45</v>
      </c>
      <c r="C49" s="102" t="s">
        <v>79</v>
      </c>
      <c r="D49" s="99" t="s">
        <v>80</v>
      </c>
      <c r="E49" s="99"/>
      <c r="F49" s="164">
        <f>F50+F53</f>
        <v>684</v>
      </c>
    </row>
    <row r="50" spans="1:6" s="95" customFormat="1" ht="26.25">
      <c r="A50" s="104" t="s">
        <v>81</v>
      </c>
      <c r="B50" s="102" t="s">
        <v>45</v>
      </c>
      <c r="C50" s="102" t="s">
        <v>79</v>
      </c>
      <c r="D50" s="99" t="s">
        <v>82</v>
      </c>
      <c r="E50" s="99"/>
      <c r="F50" s="164">
        <f>F51</f>
        <v>200</v>
      </c>
    </row>
    <row r="51" spans="1:6" s="95" customFormat="1" ht="26.25">
      <c r="A51" s="100" t="s">
        <v>57</v>
      </c>
      <c r="B51" s="102" t="s">
        <v>45</v>
      </c>
      <c r="C51" s="102" t="s">
        <v>79</v>
      </c>
      <c r="D51" s="99" t="s">
        <v>82</v>
      </c>
      <c r="E51" s="99">
        <v>200</v>
      </c>
      <c r="F51" s="164">
        <f>F52</f>
        <v>200</v>
      </c>
    </row>
    <row r="52" spans="1:6" s="95" customFormat="1" ht="26.25">
      <c r="A52" s="114" t="s">
        <v>58</v>
      </c>
      <c r="B52" s="106" t="s">
        <v>45</v>
      </c>
      <c r="C52" s="106" t="s">
        <v>79</v>
      </c>
      <c r="D52" s="107" t="s">
        <v>82</v>
      </c>
      <c r="E52" s="107">
        <v>240</v>
      </c>
      <c r="F52" s="165">
        <v>200</v>
      </c>
    </row>
    <row r="53" spans="1:6" s="95" customFormat="1" ht="12.75">
      <c r="A53" s="158" t="s">
        <v>161</v>
      </c>
      <c r="B53" s="102" t="s">
        <v>45</v>
      </c>
      <c r="C53" s="102" t="s">
        <v>79</v>
      </c>
      <c r="D53" s="159" t="s">
        <v>160</v>
      </c>
      <c r="E53" s="159"/>
      <c r="F53" s="166">
        <f>F54</f>
        <v>484</v>
      </c>
    </row>
    <row r="54" spans="1:6" s="95" customFormat="1" ht="26.25">
      <c r="A54" s="160" t="s">
        <v>57</v>
      </c>
      <c r="B54" s="102" t="s">
        <v>45</v>
      </c>
      <c r="C54" s="102" t="s">
        <v>79</v>
      </c>
      <c r="D54" s="159" t="s">
        <v>160</v>
      </c>
      <c r="E54" s="159">
        <v>200</v>
      </c>
      <c r="F54" s="166">
        <f>F55</f>
        <v>484</v>
      </c>
    </row>
    <row r="55" spans="1:6" s="95" customFormat="1" ht="26.25">
      <c r="A55" s="83" t="s">
        <v>58</v>
      </c>
      <c r="B55" s="106" t="s">
        <v>45</v>
      </c>
      <c r="C55" s="106" t="s">
        <v>79</v>
      </c>
      <c r="D55" s="161" t="s">
        <v>160</v>
      </c>
      <c r="E55" s="161">
        <v>240</v>
      </c>
      <c r="F55" s="167">
        <v>484</v>
      </c>
    </row>
    <row r="56" spans="1:6" s="95" customFormat="1" ht="12.75">
      <c r="A56" s="103" t="s">
        <v>83</v>
      </c>
      <c r="B56" s="102" t="s">
        <v>45</v>
      </c>
      <c r="C56" s="102" t="s">
        <v>79</v>
      </c>
      <c r="D56" s="99" t="s">
        <v>71</v>
      </c>
      <c r="E56" s="115"/>
      <c r="F56" s="164">
        <f>SUM(F57,F61)</f>
        <v>5289</v>
      </c>
    </row>
    <row r="57" spans="1:6" s="95" customFormat="1" ht="12.75">
      <c r="A57" s="103" t="s">
        <v>113</v>
      </c>
      <c r="B57" s="102" t="s">
        <v>45</v>
      </c>
      <c r="C57" s="102" t="s">
        <v>79</v>
      </c>
      <c r="D57" s="109" t="s">
        <v>114</v>
      </c>
      <c r="E57" s="109"/>
      <c r="F57" s="164">
        <f>F58</f>
        <v>5039</v>
      </c>
    </row>
    <row r="58" spans="1:6" s="95" customFormat="1" ht="12.75">
      <c r="A58" s="103" t="s">
        <v>59</v>
      </c>
      <c r="B58" s="102" t="s">
        <v>45</v>
      </c>
      <c r="C58" s="102" t="s">
        <v>79</v>
      </c>
      <c r="D58" s="109" t="s">
        <v>114</v>
      </c>
      <c r="E58" s="109">
        <v>800</v>
      </c>
      <c r="F58" s="164">
        <f>SUM(F60,F59)</f>
        <v>5039</v>
      </c>
    </row>
    <row r="59" spans="1:6" s="95" customFormat="1" ht="12.75">
      <c r="A59" s="214" t="s">
        <v>163</v>
      </c>
      <c r="B59" s="215" t="s">
        <v>45</v>
      </c>
      <c r="C59" s="215" t="s">
        <v>79</v>
      </c>
      <c r="D59" s="233" t="s">
        <v>114</v>
      </c>
      <c r="E59" s="233">
        <v>830</v>
      </c>
      <c r="F59" s="217">
        <v>1324</v>
      </c>
    </row>
    <row r="60" spans="1:6" s="95" customFormat="1" ht="12.75">
      <c r="A60" s="214" t="s">
        <v>60</v>
      </c>
      <c r="B60" s="106" t="s">
        <v>45</v>
      </c>
      <c r="C60" s="106" t="s">
        <v>79</v>
      </c>
      <c r="D60" s="111" t="s">
        <v>114</v>
      </c>
      <c r="E60" s="111">
        <v>850</v>
      </c>
      <c r="F60" s="165">
        <v>3715</v>
      </c>
    </row>
    <row r="61" spans="1:6" s="234" customFormat="1" ht="26.25">
      <c r="A61" s="103" t="s">
        <v>365</v>
      </c>
      <c r="B61" s="102" t="s">
        <v>45</v>
      </c>
      <c r="C61" s="102" t="s">
        <v>79</v>
      </c>
      <c r="D61" s="109" t="s">
        <v>362</v>
      </c>
      <c r="E61" s="109"/>
      <c r="F61" s="164">
        <f>SUM(F62)</f>
        <v>250</v>
      </c>
    </row>
    <row r="62" spans="1:6" s="95" customFormat="1" ht="12.75">
      <c r="A62" s="103" t="s">
        <v>235</v>
      </c>
      <c r="B62" s="102" t="s">
        <v>45</v>
      </c>
      <c r="C62" s="102" t="s">
        <v>79</v>
      </c>
      <c r="D62" s="109" t="s">
        <v>362</v>
      </c>
      <c r="E62" s="109">
        <v>800</v>
      </c>
      <c r="F62" s="164">
        <f>SUM(F63)</f>
        <v>250</v>
      </c>
    </row>
    <row r="63" spans="1:6" s="95" customFormat="1" ht="12.75">
      <c r="A63" s="214" t="s">
        <v>60</v>
      </c>
      <c r="B63" s="106" t="s">
        <v>45</v>
      </c>
      <c r="C63" s="106" t="s">
        <v>79</v>
      </c>
      <c r="D63" s="111" t="s">
        <v>362</v>
      </c>
      <c r="E63" s="111">
        <v>850</v>
      </c>
      <c r="F63" s="217">
        <v>250</v>
      </c>
    </row>
    <row r="64" spans="1:6" s="95" customFormat="1" ht="12.75">
      <c r="A64" s="116" t="s">
        <v>115</v>
      </c>
      <c r="B64" s="98" t="s">
        <v>52</v>
      </c>
      <c r="C64" s="98"/>
      <c r="D64" s="117"/>
      <c r="E64" s="117"/>
      <c r="F64" s="163">
        <f>SUM(F65,F75)</f>
        <v>2190</v>
      </c>
    </row>
    <row r="65" spans="1:6" s="95" customFormat="1" ht="26.25">
      <c r="A65" s="112" t="s">
        <v>116</v>
      </c>
      <c r="B65" s="102" t="s">
        <v>52</v>
      </c>
      <c r="C65" s="102" t="s">
        <v>117</v>
      </c>
      <c r="D65" s="99"/>
      <c r="E65" s="99"/>
      <c r="F65" s="164">
        <f>F66</f>
        <v>1440</v>
      </c>
    </row>
    <row r="66" spans="1:6" s="95" customFormat="1" ht="26.25">
      <c r="A66" s="103" t="s">
        <v>300</v>
      </c>
      <c r="B66" s="102" t="s">
        <v>52</v>
      </c>
      <c r="C66" s="102" t="s">
        <v>117</v>
      </c>
      <c r="D66" s="118" t="s">
        <v>118</v>
      </c>
      <c r="E66" s="119"/>
      <c r="F66" s="164">
        <f>SUM(F67,F72)</f>
        <v>1440</v>
      </c>
    </row>
    <row r="67" spans="1:6" s="95" customFormat="1" ht="12.75">
      <c r="A67" s="108" t="s">
        <v>87</v>
      </c>
      <c r="B67" s="102" t="s">
        <v>52</v>
      </c>
      <c r="C67" s="102" t="s">
        <v>117</v>
      </c>
      <c r="D67" s="101" t="s">
        <v>201</v>
      </c>
      <c r="E67" s="119"/>
      <c r="F67" s="164">
        <f>SUM(F69)</f>
        <v>40</v>
      </c>
    </row>
    <row r="68" spans="1:6" s="95" customFormat="1" ht="12.75">
      <c r="A68" s="103" t="s">
        <v>203</v>
      </c>
      <c r="B68" s="102" t="s">
        <v>52</v>
      </c>
      <c r="C68" s="102" t="s">
        <v>117</v>
      </c>
      <c r="D68" s="101" t="s">
        <v>202</v>
      </c>
      <c r="E68" s="119"/>
      <c r="F68" s="164">
        <f>SUM(F69)</f>
        <v>40</v>
      </c>
    </row>
    <row r="69" spans="1:6" s="95" customFormat="1" ht="26.25">
      <c r="A69" s="104" t="s">
        <v>57</v>
      </c>
      <c r="B69" s="102" t="s">
        <v>52</v>
      </c>
      <c r="C69" s="102" t="s">
        <v>117</v>
      </c>
      <c r="D69" s="101" t="s">
        <v>202</v>
      </c>
      <c r="E69" s="119">
        <v>200</v>
      </c>
      <c r="F69" s="164">
        <f>F70</f>
        <v>40</v>
      </c>
    </row>
    <row r="70" spans="1:7" s="95" customFormat="1" ht="26.25">
      <c r="A70" s="113" t="s">
        <v>58</v>
      </c>
      <c r="B70" s="106" t="s">
        <v>52</v>
      </c>
      <c r="C70" s="106" t="s">
        <v>117</v>
      </c>
      <c r="D70" s="120" t="s">
        <v>202</v>
      </c>
      <c r="E70" s="121">
        <v>240</v>
      </c>
      <c r="F70" s="165">
        <v>40</v>
      </c>
      <c r="G70" s="95">
        <v>-200</v>
      </c>
    </row>
    <row r="71" spans="1:6" s="95" customFormat="1" ht="26.25">
      <c r="A71" s="108" t="s">
        <v>88</v>
      </c>
      <c r="B71" s="102" t="s">
        <v>52</v>
      </c>
      <c r="C71" s="102" t="s">
        <v>117</v>
      </c>
      <c r="D71" s="101" t="s">
        <v>119</v>
      </c>
      <c r="E71" s="122"/>
      <c r="F71" s="168">
        <f>SUM(F72)</f>
        <v>1400</v>
      </c>
    </row>
    <row r="72" spans="1:6" s="95" customFormat="1" ht="26.25">
      <c r="A72" s="50" t="s">
        <v>335</v>
      </c>
      <c r="B72" s="102" t="s">
        <v>52</v>
      </c>
      <c r="C72" s="102" t="s">
        <v>117</v>
      </c>
      <c r="D72" s="70" t="s">
        <v>336</v>
      </c>
      <c r="E72" s="123"/>
      <c r="F72" s="166">
        <f>SUM(F73)</f>
        <v>1400</v>
      </c>
    </row>
    <row r="73" spans="1:6" s="95" customFormat="1" ht="12.75">
      <c r="A73" s="213" t="s">
        <v>337</v>
      </c>
      <c r="B73" s="102" t="s">
        <v>52</v>
      </c>
      <c r="C73" s="102" t="s">
        <v>117</v>
      </c>
      <c r="D73" s="70" t="s">
        <v>336</v>
      </c>
      <c r="E73" s="124" t="s">
        <v>338</v>
      </c>
      <c r="F73" s="166">
        <f>SUM(F74)</f>
        <v>1400</v>
      </c>
    </row>
    <row r="74" spans="1:6" s="95" customFormat="1" ht="12.75">
      <c r="A74" s="205" t="s">
        <v>62</v>
      </c>
      <c r="B74" s="106" t="s">
        <v>52</v>
      </c>
      <c r="C74" s="106" t="s">
        <v>117</v>
      </c>
      <c r="D74" s="72" t="s">
        <v>336</v>
      </c>
      <c r="E74" s="125" t="s">
        <v>339</v>
      </c>
      <c r="F74" s="167">
        <v>1400</v>
      </c>
    </row>
    <row r="75" spans="1:6" s="95" customFormat="1" ht="26.25">
      <c r="A75" s="103" t="s">
        <v>285</v>
      </c>
      <c r="B75" s="102" t="s">
        <v>52</v>
      </c>
      <c r="C75" s="102" t="s">
        <v>122</v>
      </c>
      <c r="D75" s="101"/>
      <c r="E75" s="119"/>
      <c r="F75" s="164">
        <f>SUM(F76)</f>
        <v>750</v>
      </c>
    </row>
    <row r="76" spans="1:6" s="95" customFormat="1" ht="26.25">
      <c r="A76" s="103" t="s">
        <v>300</v>
      </c>
      <c r="B76" s="102" t="s">
        <v>52</v>
      </c>
      <c r="C76" s="102" t="s">
        <v>122</v>
      </c>
      <c r="D76" s="118" t="s">
        <v>118</v>
      </c>
      <c r="E76" s="119"/>
      <c r="F76" s="164">
        <f>SUM(F77,F81)</f>
        <v>750</v>
      </c>
    </row>
    <row r="77" spans="1:6" s="95" customFormat="1" ht="26.25">
      <c r="A77" s="108" t="s">
        <v>89</v>
      </c>
      <c r="B77" s="102" t="s">
        <v>52</v>
      </c>
      <c r="C77" s="102" t="s">
        <v>122</v>
      </c>
      <c r="D77" s="101" t="s">
        <v>123</v>
      </c>
      <c r="E77" s="119"/>
      <c r="F77" s="164">
        <f>SUM(F79)</f>
        <v>300</v>
      </c>
    </row>
    <row r="78" spans="1:6" s="95" customFormat="1" ht="12.75">
      <c r="A78" s="103" t="s">
        <v>124</v>
      </c>
      <c r="B78" s="102" t="s">
        <v>52</v>
      </c>
      <c r="C78" s="102" t="s">
        <v>122</v>
      </c>
      <c r="D78" s="101" t="s">
        <v>125</v>
      </c>
      <c r="E78" s="119"/>
      <c r="F78" s="164">
        <f>SUM(F79)</f>
        <v>300</v>
      </c>
    </row>
    <row r="79" spans="1:6" s="95" customFormat="1" ht="26.25">
      <c r="A79" s="104" t="s">
        <v>57</v>
      </c>
      <c r="B79" s="102" t="s">
        <v>52</v>
      </c>
      <c r="C79" s="102" t="s">
        <v>122</v>
      </c>
      <c r="D79" s="101" t="s">
        <v>125</v>
      </c>
      <c r="E79" s="119">
        <v>200</v>
      </c>
      <c r="F79" s="164">
        <f>F80</f>
        <v>300</v>
      </c>
    </row>
    <row r="80" spans="1:6" s="95" customFormat="1" ht="26.25">
      <c r="A80" s="113" t="s">
        <v>58</v>
      </c>
      <c r="B80" s="106" t="s">
        <v>52</v>
      </c>
      <c r="C80" s="106" t="s">
        <v>122</v>
      </c>
      <c r="D80" s="120" t="s">
        <v>125</v>
      </c>
      <c r="E80" s="121">
        <v>240</v>
      </c>
      <c r="F80" s="165">
        <v>300</v>
      </c>
    </row>
    <row r="81" spans="1:6" s="95" customFormat="1" ht="26.25">
      <c r="A81" s="108" t="s">
        <v>90</v>
      </c>
      <c r="B81" s="102" t="s">
        <v>52</v>
      </c>
      <c r="C81" s="102" t="s">
        <v>122</v>
      </c>
      <c r="D81" s="101" t="s">
        <v>126</v>
      </c>
      <c r="E81" s="119"/>
      <c r="F81" s="164">
        <f>SUM(F82)</f>
        <v>450</v>
      </c>
    </row>
    <row r="82" spans="1:6" s="95" customFormat="1" ht="26.25">
      <c r="A82" s="103" t="s">
        <v>127</v>
      </c>
      <c r="B82" s="102" t="s">
        <v>52</v>
      </c>
      <c r="C82" s="102" t="s">
        <v>122</v>
      </c>
      <c r="D82" s="101" t="s">
        <v>128</v>
      </c>
      <c r="E82" s="119"/>
      <c r="F82" s="164">
        <f>SUM(F83)</f>
        <v>450</v>
      </c>
    </row>
    <row r="83" spans="1:6" s="95" customFormat="1" ht="26.25">
      <c r="A83" s="104" t="s">
        <v>57</v>
      </c>
      <c r="B83" s="102" t="s">
        <v>52</v>
      </c>
      <c r="C83" s="102" t="s">
        <v>122</v>
      </c>
      <c r="D83" s="101" t="s">
        <v>128</v>
      </c>
      <c r="E83" s="119">
        <v>200</v>
      </c>
      <c r="F83" s="164">
        <f>F84</f>
        <v>450</v>
      </c>
    </row>
    <row r="84" spans="1:7" s="95" customFormat="1" ht="26.25">
      <c r="A84" s="113" t="s">
        <v>58</v>
      </c>
      <c r="B84" s="106" t="s">
        <v>52</v>
      </c>
      <c r="C84" s="106" t="s">
        <v>122</v>
      </c>
      <c r="D84" s="101" t="s">
        <v>128</v>
      </c>
      <c r="E84" s="121">
        <v>240</v>
      </c>
      <c r="F84" s="165">
        <v>450</v>
      </c>
      <c r="G84" s="95">
        <v>200</v>
      </c>
    </row>
    <row r="85" spans="1:6" s="95" customFormat="1" ht="12.75">
      <c r="A85" s="116" t="s">
        <v>284</v>
      </c>
      <c r="B85" s="98" t="s">
        <v>64</v>
      </c>
      <c r="C85" s="98"/>
      <c r="D85" s="117"/>
      <c r="E85" s="117"/>
      <c r="F85" s="163">
        <f>SUM(F86,F93,F123,F116)</f>
        <v>55027</v>
      </c>
    </row>
    <row r="86" spans="1:6" s="95" customFormat="1" ht="12.75">
      <c r="A86" s="112" t="s">
        <v>129</v>
      </c>
      <c r="B86" s="102" t="s">
        <v>64</v>
      </c>
      <c r="C86" s="102" t="s">
        <v>130</v>
      </c>
      <c r="D86" s="99"/>
      <c r="E86" s="99"/>
      <c r="F86" s="164">
        <f>SUM(F87)</f>
        <v>14158</v>
      </c>
    </row>
    <row r="87" spans="1:6" s="95" customFormat="1" ht="39">
      <c r="A87" s="112" t="s">
        <v>301</v>
      </c>
      <c r="B87" s="102" t="s">
        <v>64</v>
      </c>
      <c r="C87" s="102" t="s">
        <v>130</v>
      </c>
      <c r="D87" s="102" t="s">
        <v>131</v>
      </c>
      <c r="E87" s="99"/>
      <c r="F87" s="164">
        <f>SUM(F88)</f>
        <v>14158</v>
      </c>
    </row>
    <row r="88" spans="1:6" s="95" customFormat="1" ht="12.75">
      <c r="A88" s="112" t="s">
        <v>91</v>
      </c>
      <c r="B88" s="102" t="s">
        <v>64</v>
      </c>
      <c r="C88" s="102" t="s">
        <v>130</v>
      </c>
      <c r="D88" s="102" t="s">
        <v>132</v>
      </c>
      <c r="E88" s="99"/>
      <c r="F88" s="164">
        <f>SUM(F89)</f>
        <v>14158</v>
      </c>
    </row>
    <row r="89" spans="1:6" s="95" customFormat="1" ht="39">
      <c r="A89" s="108" t="s">
        <v>92</v>
      </c>
      <c r="B89" s="102" t="s">
        <v>64</v>
      </c>
      <c r="C89" s="102" t="s">
        <v>130</v>
      </c>
      <c r="D89" s="102" t="s">
        <v>133</v>
      </c>
      <c r="E89" s="99"/>
      <c r="F89" s="164">
        <f>F90</f>
        <v>14158</v>
      </c>
    </row>
    <row r="90" spans="1:6" s="95" customFormat="1" ht="26.25">
      <c r="A90" s="259" t="s">
        <v>323</v>
      </c>
      <c r="B90" s="102" t="s">
        <v>64</v>
      </c>
      <c r="C90" s="102" t="s">
        <v>130</v>
      </c>
      <c r="D90" s="102" t="s">
        <v>325</v>
      </c>
      <c r="E90" s="99"/>
      <c r="F90" s="164">
        <f>SUM(F91)</f>
        <v>14158</v>
      </c>
    </row>
    <row r="91" spans="1:6" s="95" customFormat="1" ht="12.75">
      <c r="A91" s="260" t="s">
        <v>162</v>
      </c>
      <c r="B91" s="102" t="s">
        <v>64</v>
      </c>
      <c r="C91" s="102" t="s">
        <v>130</v>
      </c>
      <c r="D91" s="102" t="s">
        <v>325</v>
      </c>
      <c r="E91" s="99">
        <v>500</v>
      </c>
      <c r="F91" s="164">
        <f>F92</f>
        <v>14158</v>
      </c>
    </row>
    <row r="92" spans="1:6" s="95" customFormat="1" ht="12.75">
      <c r="A92" s="261" t="s">
        <v>62</v>
      </c>
      <c r="B92" s="106" t="s">
        <v>64</v>
      </c>
      <c r="C92" s="106" t="s">
        <v>130</v>
      </c>
      <c r="D92" s="106" t="s">
        <v>325</v>
      </c>
      <c r="E92" s="107">
        <v>540</v>
      </c>
      <c r="F92" s="165">
        <v>14158</v>
      </c>
    </row>
    <row r="93" spans="1:6" s="240" customFormat="1" ht="12.75">
      <c r="A93" s="272" t="s">
        <v>134</v>
      </c>
      <c r="B93" s="102" t="s">
        <v>64</v>
      </c>
      <c r="C93" s="102" t="s">
        <v>117</v>
      </c>
      <c r="D93" s="99"/>
      <c r="E93" s="99"/>
      <c r="F93" s="164">
        <f>SUM(F94)</f>
        <v>39894</v>
      </c>
    </row>
    <row r="94" spans="1:6" s="95" customFormat="1" ht="39">
      <c r="A94" s="262" t="s">
        <v>301</v>
      </c>
      <c r="B94" s="102" t="s">
        <v>64</v>
      </c>
      <c r="C94" s="102" t="s">
        <v>117</v>
      </c>
      <c r="D94" s="102" t="s">
        <v>131</v>
      </c>
      <c r="E94" s="117"/>
      <c r="F94" s="164">
        <f>SUM(F95)</f>
        <v>39894</v>
      </c>
    </row>
    <row r="95" spans="1:6" s="95" customFormat="1" ht="12.75">
      <c r="A95" s="262" t="s">
        <v>110</v>
      </c>
      <c r="B95" s="102" t="s">
        <v>64</v>
      </c>
      <c r="C95" s="102" t="s">
        <v>117</v>
      </c>
      <c r="D95" s="102" t="s">
        <v>135</v>
      </c>
      <c r="E95" s="117"/>
      <c r="F95" s="164">
        <f>SUM(F96,F109)</f>
        <v>39894</v>
      </c>
    </row>
    <row r="96" spans="1:6" s="95" customFormat="1" ht="39">
      <c r="A96" s="259" t="s">
        <v>93</v>
      </c>
      <c r="B96" s="102" t="s">
        <v>64</v>
      </c>
      <c r="C96" s="102" t="s">
        <v>117</v>
      </c>
      <c r="D96" s="102" t="s">
        <v>136</v>
      </c>
      <c r="E96" s="117"/>
      <c r="F96" s="164">
        <f>SUM(F97,F100,F103,F106)</f>
        <v>35684.4</v>
      </c>
    </row>
    <row r="97" spans="1:6" s="95" customFormat="1" ht="12.75">
      <c r="A97" s="259" t="s">
        <v>137</v>
      </c>
      <c r="B97" s="102" t="s">
        <v>64</v>
      </c>
      <c r="C97" s="102" t="s">
        <v>117</v>
      </c>
      <c r="D97" s="102" t="s">
        <v>138</v>
      </c>
      <c r="E97" s="99"/>
      <c r="F97" s="164">
        <f>SUM(F98)</f>
        <v>8064.8</v>
      </c>
    </row>
    <row r="98" spans="1:6" s="95" customFormat="1" ht="26.25">
      <c r="A98" s="260" t="s">
        <v>57</v>
      </c>
      <c r="B98" s="102" t="s">
        <v>64</v>
      </c>
      <c r="C98" s="102" t="s">
        <v>117</v>
      </c>
      <c r="D98" s="102" t="s">
        <v>138</v>
      </c>
      <c r="E98" s="99">
        <v>200</v>
      </c>
      <c r="F98" s="164">
        <f>F99</f>
        <v>8064.8</v>
      </c>
    </row>
    <row r="99" spans="1:6" s="95" customFormat="1" ht="26.25">
      <c r="A99" s="261" t="s">
        <v>58</v>
      </c>
      <c r="B99" s="106" t="s">
        <v>64</v>
      </c>
      <c r="C99" s="106" t="s">
        <v>117</v>
      </c>
      <c r="D99" s="106" t="s">
        <v>138</v>
      </c>
      <c r="E99" s="107">
        <v>240</v>
      </c>
      <c r="F99" s="217">
        <v>8064.8</v>
      </c>
    </row>
    <row r="100" spans="1:6" s="95" customFormat="1" ht="12.75">
      <c r="A100" s="259" t="s">
        <v>139</v>
      </c>
      <c r="B100" s="102" t="s">
        <v>64</v>
      </c>
      <c r="C100" s="102" t="s">
        <v>117</v>
      </c>
      <c r="D100" s="102" t="s">
        <v>140</v>
      </c>
      <c r="E100" s="99"/>
      <c r="F100" s="164">
        <f>SUM(F101)</f>
        <v>5500</v>
      </c>
    </row>
    <row r="101" spans="1:6" s="95" customFormat="1" ht="26.25">
      <c r="A101" s="260" t="s">
        <v>57</v>
      </c>
      <c r="B101" s="102" t="s">
        <v>64</v>
      </c>
      <c r="C101" s="102" t="s">
        <v>117</v>
      </c>
      <c r="D101" s="102" t="s">
        <v>140</v>
      </c>
      <c r="E101" s="99">
        <v>200</v>
      </c>
      <c r="F101" s="164">
        <f>F102</f>
        <v>5500</v>
      </c>
    </row>
    <row r="102" spans="1:6" s="95" customFormat="1" ht="26.25">
      <c r="A102" s="261" t="s">
        <v>58</v>
      </c>
      <c r="B102" s="106" t="s">
        <v>64</v>
      </c>
      <c r="C102" s="106" t="s">
        <v>117</v>
      </c>
      <c r="D102" s="106" t="s">
        <v>140</v>
      </c>
      <c r="E102" s="107">
        <v>240</v>
      </c>
      <c r="F102" s="165">
        <v>5500</v>
      </c>
    </row>
    <row r="103" spans="1:6" s="95" customFormat="1" ht="26.25">
      <c r="A103" s="259" t="s">
        <v>141</v>
      </c>
      <c r="B103" s="102" t="s">
        <v>64</v>
      </c>
      <c r="C103" s="102" t="s">
        <v>117</v>
      </c>
      <c r="D103" s="102" t="s">
        <v>142</v>
      </c>
      <c r="E103" s="99"/>
      <c r="F103" s="164">
        <f>SUM(F104)</f>
        <v>9833.2</v>
      </c>
    </row>
    <row r="104" spans="1:6" s="95" customFormat="1" ht="26.25">
      <c r="A104" s="260" t="s">
        <v>57</v>
      </c>
      <c r="B104" s="102" t="s">
        <v>64</v>
      </c>
      <c r="C104" s="102" t="s">
        <v>117</v>
      </c>
      <c r="D104" s="102" t="s">
        <v>142</v>
      </c>
      <c r="E104" s="99">
        <v>200</v>
      </c>
      <c r="F104" s="164">
        <f>F105</f>
        <v>9833.2</v>
      </c>
    </row>
    <row r="105" spans="1:6" s="95" customFormat="1" ht="26.25">
      <c r="A105" s="263" t="s">
        <v>58</v>
      </c>
      <c r="B105" s="106" t="s">
        <v>64</v>
      </c>
      <c r="C105" s="106" t="s">
        <v>117</v>
      </c>
      <c r="D105" s="106" t="s">
        <v>142</v>
      </c>
      <c r="E105" s="107">
        <v>240</v>
      </c>
      <c r="F105" s="165">
        <v>9833.2</v>
      </c>
    </row>
    <row r="106" spans="1:6" s="95" customFormat="1" ht="26.25">
      <c r="A106" s="264" t="s">
        <v>349</v>
      </c>
      <c r="B106" s="102" t="s">
        <v>64</v>
      </c>
      <c r="C106" s="102" t="s">
        <v>117</v>
      </c>
      <c r="D106" s="102" t="s">
        <v>348</v>
      </c>
      <c r="E106" s="99"/>
      <c r="F106" s="164">
        <f>SUM(F108)</f>
        <v>12286.4</v>
      </c>
    </row>
    <row r="107" spans="1:6" s="95" customFormat="1" ht="26.25">
      <c r="A107" s="264" t="s">
        <v>57</v>
      </c>
      <c r="B107" s="102" t="s">
        <v>64</v>
      </c>
      <c r="C107" s="102" t="s">
        <v>117</v>
      </c>
      <c r="D107" s="102" t="s">
        <v>348</v>
      </c>
      <c r="E107" s="99">
        <v>200</v>
      </c>
      <c r="F107" s="164">
        <f>SUM(F108)</f>
        <v>12286.4</v>
      </c>
    </row>
    <row r="108" spans="1:6" s="95" customFormat="1" ht="26.25">
      <c r="A108" s="214" t="s">
        <v>58</v>
      </c>
      <c r="B108" s="215" t="s">
        <v>64</v>
      </c>
      <c r="C108" s="215" t="s">
        <v>117</v>
      </c>
      <c r="D108" s="215" t="s">
        <v>348</v>
      </c>
      <c r="E108" s="216">
        <v>240</v>
      </c>
      <c r="F108" s="217">
        <v>12286.4</v>
      </c>
    </row>
    <row r="109" spans="1:6" s="95" customFormat="1" ht="26.25">
      <c r="A109" s="103" t="s">
        <v>401</v>
      </c>
      <c r="B109" s="102" t="s">
        <v>64</v>
      </c>
      <c r="C109" s="102" t="s">
        <v>117</v>
      </c>
      <c r="D109" s="102" t="s">
        <v>371</v>
      </c>
      <c r="E109" s="216"/>
      <c r="F109" s="164">
        <f>F113+F110</f>
        <v>4209.6</v>
      </c>
    </row>
    <row r="110" spans="1:6" s="95" customFormat="1" ht="26.25">
      <c r="A110" s="103" t="s">
        <v>386</v>
      </c>
      <c r="B110" s="102" t="s">
        <v>64</v>
      </c>
      <c r="C110" s="102" t="s">
        <v>117</v>
      </c>
      <c r="D110" s="102" t="s">
        <v>387</v>
      </c>
      <c r="E110" s="216"/>
      <c r="F110" s="164">
        <f>F111</f>
        <v>1387.2</v>
      </c>
    </row>
    <row r="111" spans="1:6" s="95" customFormat="1" ht="26.25">
      <c r="A111" s="103" t="s">
        <v>57</v>
      </c>
      <c r="B111" s="102" t="s">
        <v>64</v>
      </c>
      <c r="C111" s="102" t="s">
        <v>117</v>
      </c>
      <c r="D111" s="102" t="s">
        <v>387</v>
      </c>
      <c r="E111" s="99">
        <v>200</v>
      </c>
      <c r="F111" s="164">
        <f>F112</f>
        <v>1387.2</v>
      </c>
    </row>
    <row r="112" spans="1:6" s="95" customFormat="1" ht="26.25">
      <c r="A112" s="214" t="s">
        <v>58</v>
      </c>
      <c r="B112" s="215" t="s">
        <v>64</v>
      </c>
      <c r="C112" s="215" t="s">
        <v>117</v>
      </c>
      <c r="D112" s="252" t="s">
        <v>387</v>
      </c>
      <c r="E112" s="216">
        <v>240</v>
      </c>
      <c r="F112" s="253">
        <v>1387.2</v>
      </c>
    </row>
    <row r="113" spans="1:6" s="95" customFormat="1" ht="12.75">
      <c r="A113" s="103" t="s">
        <v>379</v>
      </c>
      <c r="B113" s="102" t="s">
        <v>64</v>
      </c>
      <c r="C113" s="102" t="s">
        <v>117</v>
      </c>
      <c r="D113" s="102" t="s">
        <v>378</v>
      </c>
      <c r="E113" s="99"/>
      <c r="F113" s="164">
        <f>SUM(F115)</f>
        <v>2822.4</v>
      </c>
    </row>
    <row r="114" spans="1:6" s="95" customFormat="1" ht="26.25">
      <c r="A114" s="103" t="s">
        <v>57</v>
      </c>
      <c r="B114" s="102" t="s">
        <v>64</v>
      </c>
      <c r="C114" s="102" t="s">
        <v>117</v>
      </c>
      <c r="D114" s="102" t="s">
        <v>378</v>
      </c>
      <c r="E114" s="99">
        <v>200</v>
      </c>
      <c r="F114" s="164">
        <f>SUM(F115)</f>
        <v>2822.4</v>
      </c>
    </row>
    <row r="115" spans="1:6" s="95" customFormat="1" ht="26.25">
      <c r="A115" s="214" t="s">
        <v>58</v>
      </c>
      <c r="B115" s="215" t="s">
        <v>64</v>
      </c>
      <c r="C115" s="215" t="s">
        <v>117</v>
      </c>
      <c r="D115" s="215" t="s">
        <v>378</v>
      </c>
      <c r="E115" s="216">
        <v>240</v>
      </c>
      <c r="F115" s="217">
        <v>2822.4</v>
      </c>
    </row>
    <row r="116" spans="1:6" s="95" customFormat="1" ht="12.75">
      <c r="A116" s="112" t="s">
        <v>326</v>
      </c>
      <c r="B116" s="102" t="s">
        <v>64</v>
      </c>
      <c r="C116" s="102" t="s">
        <v>250</v>
      </c>
      <c r="D116" s="99"/>
      <c r="E116" s="99"/>
      <c r="F116" s="164">
        <f>SUM(F117)</f>
        <v>555</v>
      </c>
    </row>
    <row r="117" spans="1:6" s="95" customFormat="1" ht="39">
      <c r="A117" s="103" t="s">
        <v>303</v>
      </c>
      <c r="B117" s="102" t="s">
        <v>64</v>
      </c>
      <c r="C117" s="102" t="s">
        <v>250</v>
      </c>
      <c r="D117" s="99" t="s">
        <v>152</v>
      </c>
      <c r="E117" s="119"/>
      <c r="F117" s="164">
        <f>SUM(F119)</f>
        <v>555</v>
      </c>
    </row>
    <row r="118" spans="1:6" s="95" customFormat="1" ht="12.75">
      <c r="A118" s="112" t="s">
        <v>95</v>
      </c>
      <c r="B118" s="102" t="s">
        <v>64</v>
      </c>
      <c r="C118" s="102" t="s">
        <v>250</v>
      </c>
      <c r="D118" s="102" t="s">
        <v>153</v>
      </c>
      <c r="E118" s="117"/>
      <c r="F118" s="164">
        <f>SUM(F119)</f>
        <v>555</v>
      </c>
    </row>
    <row r="119" spans="1:6" s="95" customFormat="1" ht="26.25">
      <c r="A119" s="103" t="s">
        <v>400</v>
      </c>
      <c r="B119" s="102" t="s">
        <v>64</v>
      </c>
      <c r="C119" s="102" t="s">
        <v>250</v>
      </c>
      <c r="D119" s="99" t="s">
        <v>354</v>
      </c>
      <c r="E119" s="119"/>
      <c r="F119" s="164">
        <f>SUM(F120)</f>
        <v>555</v>
      </c>
    </row>
    <row r="120" spans="1:7" s="95" customFormat="1" ht="26.25">
      <c r="A120" s="259" t="s">
        <v>396</v>
      </c>
      <c r="B120" s="102" t="s">
        <v>64</v>
      </c>
      <c r="C120" s="102" t="s">
        <v>250</v>
      </c>
      <c r="D120" s="99" t="s">
        <v>355</v>
      </c>
      <c r="E120" s="99"/>
      <c r="F120" s="164">
        <f>F122</f>
        <v>555</v>
      </c>
      <c r="G120" s="258"/>
    </row>
    <row r="121" spans="1:6" s="95" customFormat="1" ht="26.25">
      <c r="A121" s="104" t="s">
        <v>57</v>
      </c>
      <c r="B121" s="102" t="s">
        <v>64</v>
      </c>
      <c r="C121" s="102" t="s">
        <v>250</v>
      </c>
      <c r="D121" s="99" t="s">
        <v>355</v>
      </c>
      <c r="E121" s="99">
        <v>200</v>
      </c>
      <c r="F121" s="164">
        <f>F122</f>
        <v>555</v>
      </c>
    </row>
    <row r="122" spans="1:6" s="95" customFormat="1" ht="26.25">
      <c r="A122" s="114" t="s">
        <v>58</v>
      </c>
      <c r="B122" s="102" t="s">
        <v>64</v>
      </c>
      <c r="C122" s="102" t="s">
        <v>250</v>
      </c>
      <c r="D122" s="99" t="s">
        <v>355</v>
      </c>
      <c r="E122" s="99">
        <v>240</v>
      </c>
      <c r="F122" s="165">
        <v>555</v>
      </c>
    </row>
    <row r="123" spans="1:6" s="95" customFormat="1" ht="12.75">
      <c r="A123" s="112" t="s">
        <v>143</v>
      </c>
      <c r="B123" s="102" t="s">
        <v>64</v>
      </c>
      <c r="C123" s="102" t="s">
        <v>144</v>
      </c>
      <c r="D123" s="99"/>
      <c r="E123" s="99"/>
      <c r="F123" s="164">
        <f>SUM(F124,F129)</f>
        <v>420</v>
      </c>
    </row>
    <row r="124" spans="1:6" s="95" customFormat="1" ht="39">
      <c r="A124" s="103" t="s">
        <v>302</v>
      </c>
      <c r="B124" s="102" t="s">
        <v>64</v>
      </c>
      <c r="C124" s="102" t="s">
        <v>144</v>
      </c>
      <c r="D124" s="99" t="s">
        <v>145</v>
      </c>
      <c r="E124" s="119"/>
      <c r="F124" s="164">
        <f>SUM(F125)</f>
        <v>120</v>
      </c>
    </row>
    <row r="125" spans="1:6" s="95" customFormat="1" ht="26.25">
      <c r="A125" s="103" t="s">
        <v>94</v>
      </c>
      <c r="B125" s="102" t="s">
        <v>64</v>
      </c>
      <c r="C125" s="102" t="s">
        <v>144</v>
      </c>
      <c r="D125" s="99" t="s">
        <v>146</v>
      </c>
      <c r="E125" s="119"/>
      <c r="F125" s="164">
        <f>SUM(F126)</f>
        <v>120</v>
      </c>
    </row>
    <row r="126" spans="1:6" s="95" customFormat="1" ht="12.75">
      <c r="A126" s="108" t="s">
        <v>147</v>
      </c>
      <c r="B126" s="102" t="s">
        <v>64</v>
      </c>
      <c r="C126" s="102" t="s">
        <v>144</v>
      </c>
      <c r="D126" s="99" t="s">
        <v>148</v>
      </c>
      <c r="E126" s="99"/>
      <c r="F126" s="164">
        <f>F128</f>
        <v>120</v>
      </c>
    </row>
    <row r="127" spans="1:6" s="95" customFormat="1" ht="26.25">
      <c r="A127" s="104" t="s">
        <v>57</v>
      </c>
      <c r="B127" s="102" t="s">
        <v>64</v>
      </c>
      <c r="C127" s="102" t="s">
        <v>144</v>
      </c>
      <c r="D127" s="99" t="s">
        <v>148</v>
      </c>
      <c r="E127" s="99">
        <v>200</v>
      </c>
      <c r="F127" s="164">
        <f>F128</f>
        <v>120</v>
      </c>
    </row>
    <row r="128" spans="1:6" s="95" customFormat="1" ht="26.25">
      <c r="A128" s="114" t="s">
        <v>58</v>
      </c>
      <c r="B128" s="106" t="s">
        <v>64</v>
      </c>
      <c r="C128" s="106" t="s">
        <v>144</v>
      </c>
      <c r="D128" s="107" t="s">
        <v>148</v>
      </c>
      <c r="E128" s="107">
        <v>240</v>
      </c>
      <c r="F128" s="165">
        <v>120</v>
      </c>
    </row>
    <row r="129" spans="1:6" s="95" customFormat="1" ht="26.25">
      <c r="A129" s="103" t="s">
        <v>299</v>
      </c>
      <c r="B129" s="102" t="s">
        <v>64</v>
      </c>
      <c r="C129" s="102" t="s">
        <v>144</v>
      </c>
      <c r="D129" s="99" t="s">
        <v>47</v>
      </c>
      <c r="E129" s="107"/>
      <c r="F129" s="164">
        <f>SUM(F130)</f>
        <v>300</v>
      </c>
    </row>
    <row r="130" spans="1:6" s="95" customFormat="1" ht="26.25">
      <c r="A130" s="108" t="s">
        <v>86</v>
      </c>
      <c r="B130" s="102" t="s">
        <v>64</v>
      </c>
      <c r="C130" s="102" t="s">
        <v>144</v>
      </c>
      <c r="D130" s="99" t="s">
        <v>80</v>
      </c>
      <c r="E130" s="99"/>
      <c r="F130" s="164">
        <f>F131</f>
        <v>300</v>
      </c>
    </row>
    <row r="131" spans="1:6" s="95" customFormat="1" ht="26.25">
      <c r="A131" s="104" t="s">
        <v>149</v>
      </c>
      <c r="B131" s="102" t="s">
        <v>64</v>
      </c>
      <c r="C131" s="102" t="s">
        <v>144</v>
      </c>
      <c r="D131" s="99" t="s">
        <v>150</v>
      </c>
      <c r="E131" s="99"/>
      <c r="F131" s="164">
        <f>F132</f>
        <v>300</v>
      </c>
    </row>
    <row r="132" spans="1:6" s="95" customFormat="1" ht="26.25">
      <c r="A132" s="100" t="s">
        <v>57</v>
      </c>
      <c r="B132" s="102" t="s">
        <v>64</v>
      </c>
      <c r="C132" s="102" t="s">
        <v>144</v>
      </c>
      <c r="D132" s="99" t="s">
        <v>150</v>
      </c>
      <c r="E132" s="99">
        <v>200</v>
      </c>
      <c r="F132" s="164">
        <f>F133</f>
        <v>300</v>
      </c>
    </row>
    <row r="133" spans="1:6" s="95" customFormat="1" ht="26.25">
      <c r="A133" s="114" t="s">
        <v>58</v>
      </c>
      <c r="B133" s="106" t="s">
        <v>64</v>
      </c>
      <c r="C133" s="106" t="s">
        <v>144</v>
      </c>
      <c r="D133" s="107" t="s">
        <v>150</v>
      </c>
      <c r="E133" s="107">
        <v>240</v>
      </c>
      <c r="F133" s="165">
        <v>300</v>
      </c>
    </row>
    <row r="134" spans="1:6" s="95" customFormat="1" ht="12.75">
      <c r="A134" s="127" t="s">
        <v>283</v>
      </c>
      <c r="B134" s="98" t="s">
        <v>151</v>
      </c>
      <c r="C134" s="98"/>
      <c r="D134" s="117"/>
      <c r="E134" s="117"/>
      <c r="F134" s="163">
        <f>SUM(F135,F185,F163)</f>
        <v>311414.8</v>
      </c>
    </row>
    <row r="135" spans="1:6" s="95" customFormat="1" ht="12.75">
      <c r="A135" s="128" t="s">
        <v>282</v>
      </c>
      <c r="B135" s="102" t="s">
        <v>151</v>
      </c>
      <c r="C135" s="102" t="s">
        <v>45</v>
      </c>
      <c r="D135" s="99"/>
      <c r="E135" s="99"/>
      <c r="F135" s="248">
        <f>SUM(F136,F154)</f>
        <v>76092.1</v>
      </c>
    </row>
    <row r="136" spans="1:6" s="95" customFormat="1" ht="39">
      <c r="A136" s="129" t="s">
        <v>303</v>
      </c>
      <c r="B136" s="102" t="s">
        <v>151</v>
      </c>
      <c r="C136" s="102" t="s">
        <v>45</v>
      </c>
      <c r="D136" s="102" t="s">
        <v>152</v>
      </c>
      <c r="E136" s="99"/>
      <c r="F136" s="248">
        <f>F137</f>
        <v>8837.6</v>
      </c>
    </row>
    <row r="137" spans="1:6" s="95" customFormat="1" ht="12.75">
      <c r="A137" s="130" t="s">
        <v>95</v>
      </c>
      <c r="B137" s="102" t="s">
        <v>151</v>
      </c>
      <c r="C137" s="102" t="s">
        <v>45</v>
      </c>
      <c r="D137" s="102" t="s">
        <v>153</v>
      </c>
      <c r="E137" s="101"/>
      <c r="F137" s="250">
        <f>F138+F142+F146+F150</f>
        <v>8837.6</v>
      </c>
    </row>
    <row r="138" spans="1:6" s="95" customFormat="1" ht="12.75">
      <c r="A138" s="15" t="s">
        <v>290</v>
      </c>
      <c r="B138" s="102" t="s">
        <v>151</v>
      </c>
      <c r="C138" s="102" t="s">
        <v>45</v>
      </c>
      <c r="D138" s="48" t="s">
        <v>292</v>
      </c>
      <c r="E138" s="124"/>
      <c r="F138" s="168">
        <f>F139</f>
        <v>100</v>
      </c>
    </row>
    <row r="139" spans="1:6" s="95" customFormat="1" ht="26.25">
      <c r="A139" s="131" t="s">
        <v>294</v>
      </c>
      <c r="B139" s="102" t="s">
        <v>151</v>
      </c>
      <c r="C139" s="102" t="s">
        <v>45</v>
      </c>
      <c r="D139" s="70" t="s">
        <v>291</v>
      </c>
      <c r="E139" s="124"/>
      <c r="F139" s="168">
        <f>F140</f>
        <v>100</v>
      </c>
    </row>
    <row r="140" spans="1:6" s="95" customFormat="1" ht="26.25">
      <c r="A140" s="132" t="s">
        <v>57</v>
      </c>
      <c r="B140" s="102" t="s">
        <v>151</v>
      </c>
      <c r="C140" s="102" t="s">
        <v>45</v>
      </c>
      <c r="D140" s="48" t="s">
        <v>291</v>
      </c>
      <c r="E140" s="124" t="s">
        <v>120</v>
      </c>
      <c r="F140" s="168">
        <f>F141</f>
        <v>100</v>
      </c>
    </row>
    <row r="141" spans="1:6" s="95" customFormat="1" ht="26.25">
      <c r="A141" s="134" t="s">
        <v>58</v>
      </c>
      <c r="B141" s="102" t="s">
        <v>151</v>
      </c>
      <c r="C141" s="102" t="s">
        <v>45</v>
      </c>
      <c r="D141" s="49" t="s">
        <v>291</v>
      </c>
      <c r="E141" s="125" t="s">
        <v>121</v>
      </c>
      <c r="F141" s="168">
        <v>100</v>
      </c>
    </row>
    <row r="142" spans="1:6" s="95" customFormat="1" ht="12.75">
      <c r="A142" s="130" t="s">
        <v>394</v>
      </c>
      <c r="B142" s="102" t="s">
        <v>151</v>
      </c>
      <c r="C142" s="102" t="s">
        <v>45</v>
      </c>
      <c r="D142" s="102" t="s">
        <v>154</v>
      </c>
      <c r="E142" s="101"/>
      <c r="F142" s="168">
        <f>SUM(F144)</f>
        <v>4327.3</v>
      </c>
    </row>
    <row r="143" spans="1:6" s="95" customFormat="1" ht="26.25">
      <c r="A143" s="131" t="s">
        <v>155</v>
      </c>
      <c r="B143" s="102" t="s">
        <v>151</v>
      </c>
      <c r="C143" s="102" t="s">
        <v>45</v>
      </c>
      <c r="D143" s="102" t="s">
        <v>156</v>
      </c>
      <c r="E143" s="101"/>
      <c r="F143" s="168">
        <f>SUM(F144)</f>
        <v>4327.3</v>
      </c>
    </row>
    <row r="144" spans="1:6" s="95" customFormat="1" ht="26.25">
      <c r="A144" s="132" t="s">
        <v>57</v>
      </c>
      <c r="B144" s="102" t="s">
        <v>151</v>
      </c>
      <c r="C144" s="102" t="s">
        <v>45</v>
      </c>
      <c r="D144" s="102" t="s">
        <v>156</v>
      </c>
      <c r="E144" s="133" t="s">
        <v>120</v>
      </c>
      <c r="F144" s="168">
        <f>SUM(F145)</f>
        <v>4327.3</v>
      </c>
    </row>
    <row r="145" spans="1:6" s="95" customFormat="1" ht="26.25">
      <c r="A145" s="134" t="s">
        <v>58</v>
      </c>
      <c r="B145" s="106" t="s">
        <v>151</v>
      </c>
      <c r="C145" s="106" t="s">
        <v>45</v>
      </c>
      <c r="D145" s="106" t="s">
        <v>156</v>
      </c>
      <c r="E145" s="135" t="s">
        <v>121</v>
      </c>
      <c r="F145" s="169">
        <v>4327.3</v>
      </c>
    </row>
    <row r="146" spans="1:6" s="95" customFormat="1" ht="26.25">
      <c r="A146" s="130" t="s">
        <v>356</v>
      </c>
      <c r="B146" s="102" t="s">
        <v>151</v>
      </c>
      <c r="C146" s="102" t="s">
        <v>45</v>
      </c>
      <c r="D146" s="102" t="s">
        <v>357</v>
      </c>
      <c r="E146" s="101"/>
      <c r="F146" s="168">
        <f>SUM(F148)</f>
        <v>2000</v>
      </c>
    </row>
    <row r="147" spans="1:6" s="95" customFormat="1" ht="26.25">
      <c r="A147" s="136" t="s">
        <v>358</v>
      </c>
      <c r="B147" s="102" t="s">
        <v>151</v>
      </c>
      <c r="C147" s="102" t="s">
        <v>45</v>
      </c>
      <c r="D147" s="102" t="s">
        <v>359</v>
      </c>
      <c r="E147" s="133"/>
      <c r="F147" s="168">
        <f>SUM(F148)</f>
        <v>2000</v>
      </c>
    </row>
    <row r="148" spans="1:6" s="95" customFormat="1" ht="12.75">
      <c r="A148" s="157" t="s">
        <v>258</v>
      </c>
      <c r="B148" s="102" t="s">
        <v>151</v>
      </c>
      <c r="C148" s="102" t="s">
        <v>45</v>
      </c>
      <c r="D148" s="102" t="s">
        <v>359</v>
      </c>
      <c r="E148" s="133" t="s">
        <v>256</v>
      </c>
      <c r="F148" s="168">
        <f>SUM(F149)</f>
        <v>2000</v>
      </c>
    </row>
    <row r="149" spans="1:6" s="95" customFormat="1" ht="12.75">
      <c r="A149" s="137" t="s">
        <v>259</v>
      </c>
      <c r="B149" s="106" t="s">
        <v>151</v>
      </c>
      <c r="C149" s="106" t="s">
        <v>45</v>
      </c>
      <c r="D149" s="106" t="s">
        <v>359</v>
      </c>
      <c r="E149" s="135" t="s">
        <v>257</v>
      </c>
      <c r="F149" s="169">
        <v>2000</v>
      </c>
    </row>
    <row r="150" spans="1:6" s="95" customFormat="1" ht="12.75">
      <c r="A150" s="158" t="s">
        <v>351</v>
      </c>
      <c r="B150" s="102" t="s">
        <v>151</v>
      </c>
      <c r="C150" s="102" t="s">
        <v>45</v>
      </c>
      <c r="D150" s="70" t="s">
        <v>352</v>
      </c>
      <c r="E150" s="124"/>
      <c r="F150" s="219">
        <f>F151</f>
        <v>2410.3</v>
      </c>
    </row>
    <row r="151" spans="1:7" s="95" customFormat="1" ht="26.25">
      <c r="A151" s="275" t="s">
        <v>17</v>
      </c>
      <c r="B151" s="102" t="s">
        <v>151</v>
      </c>
      <c r="C151" s="102" t="s">
        <v>45</v>
      </c>
      <c r="D151" s="70" t="s">
        <v>353</v>
      </c>
      <c r="E151" s="124"/>
      <c r="F151" s="219">
        <f>SUM(F152)</f>
        <v>2410.3</v>
      </c>
      <c r="G151" s="258"/>
    </row>
    <row r="152" spans="1:6" s="95" customFormat="1" ht="12.75">
      <c r="A152" s="12" t="s">
        <v>235</v>
      </c>
      <c r="B152" s="102" t="s">
        <v>151</v>
      </c>
      <c r="C152" s="102" t="s">
        <v>45</v>
      </c>
      <c r="D152" s="70" t="s">
        <v>353</v>
      </c>
      <c r="E152" s="124" t="s">
        <v>236</v>
      </c>
      <c r="F152" s="219">
        <f>SUM(F153)</f>
        <v>2410.3</v>
      </c>
    </row>
    <row r="153" spans="1:6" s="95" customFormat="1" ht="26.25">
      <c r="A153" s="265" t="s">
        <v>267</v>
      </c>
      <c r="B153" s="215" t="s">
        <v>151</v>
      </c>
      <c r="C153" s="215" t="s">
        <v>45</v>
      </c>
      <c r="D153" s="223" t="s">
        <v>353</v>
      </c>
      <c r="E153" s="224" t="s">
        <v>268</v>
      </c>
      <c r="F153" s="225">
        <v>2410.3</v>
      </c>
    </row>
    <row r="154" spans="1:6" s="95" customFormat="1" ht="26.25">
      <c r="A154" s="266" t="s">
        <v>304</v>
      </c>
      <c r="B154" s="102" t="s">
        <v>151</v>
      </c>
      <c r="C154" s="102" t="s">
        <v>45</v>
      </c>
      <c r="D154" s="102" t="s">
        <v>263</v>
      </c>
      <c r="E154" s="99"/>
      <c r="F154" s="164">
        <f>F155</f>
        <v>67254.5</v>
      </c>
    </row>
    <row r="155" spans="1:6" s="95" customFormat="1" ht="26.25">
      <c r="A155" s="267" t="s">
        <v>305</v>
      </c>
      <c r="B155" s="102" t="s">
        <v>151</v>
      </c>
      <c r="C155" s="102" t="s">
        <v>45</v>
      </c>
      <c r="D155" s="102" t="s">
        <v>262</v>
      </c>
      <c r="E155" s="101"/>
      <c r="F155" s="168">
        <f>SUM(F156)</f>
        <v>67254.5</v>
      </c>
    </row>
    <row r="156" spans="1:6" s="95" customFormat="1" ht="26.25">
      <c r="A156" s="267" t="s">
        <v>306</v>
      </c>
      <c r="B156" s="102" t="s">
        <v>151</v>
      </c>
      <c r="C156" s="102" t="s">
        <v>45</v>
      </c>
      <c r="D156" s="102" t="s">
        <v>261</v>
      </c>
      <c r="E156" s="101"/>
      <c r="F156" s="168">
        <f>SUM(F160,F157)</f>
        <v>67254.5</v>
      </c>
    </row>
    <row r="157" spans="1:6" s="95" customFormat="1" ht="26.25">
      <c r="A157" s="267" t="s">
        <v>370</v>
      </c>
      <c r="B157" s="102" t="s">
        <v>151</v>
      </c>
      <c r="C157" s="102" t="s">
        <v>45</v>
      </c>
      <c r="D157" s="102" t="s">
        <v>369</v>
      </c>
      <c r="E157" s="133"/>
      <c r="F157" s="168">
        <f>SUM(F158)</f>
        <v>16194.8</v>
      </c>
    </row>
    <row r="158" spans="1:6" s="95" customFormat="1" ht="12.75">
      <c r="A158" s="268" t="s">
        <v>258</v>
      </c>
      <c r="B158" s="102" t="s">
        <v>151</v>
      </c>
      <c r="C158" s="102" t="s">
        <v>45</v>
      </c>
      <c r="D158" s="102" t="s">
        <v>369</v>
      </c>
      <c r="E158" s="133" t="s">
        <v>256</v>
      </c>
      <c r="F158" s="168">
        <f>SUM(F159)</f>
        <v>16194.8</v>
      </c>
    </row>
    <row r="159" spans="1:7" s="95" customFormat="1" ht="12.75">
      <c r="A159" s="269" t="s">
        <v>259</v>
      </c>
      <c r="B159" s="215" t="s">
        <v>151</v>
      </c>
      <c r="C159" s="215" t="s">
        <v>45</v>
      </c>
      <c r="D159" s="215" t="s">
        <v>369</v>
      </c>
      <c r="E159" s="229" t="s">
        <v>257</v>
      </c>
      <c r="F159" s="218">
        <v>16194.8</v>
      </c>
      <c r="G159" s="246"/>
    </row>
    <row r="160" spans="1:6" s="95" customFormat="1" ht="26.25">
      <c r="A160" s="270" t="s">
        <v>398</v>
      </c>
      <c r="B160" s="102" t="s">
        <v>151</v>
      </c>
      <c r="C160" s="102" t="s">
        <v>45</v>
      </c>
      <c r="D160" s="102" t="s">
        <v>269</v>
      </c>
      <c r="E160" s="133"/>
      <c r="F160" s="168">
        <f>SUM(F161)</f>
        <v>51059.7</v>
      </c>
    </row>
    <row r="161" spans="1:6" s="95" customFormat="1" ht="12.75">
      <c r="A161" s="268" t="s">
        <v>258</v>
      </c>
      <c r="B161" s="102" t="s">
        <v>151</v>
      </c>
      <c r="C161" s="102" t="s">
        <v>45</v>
      </c>
      <c r="D161" s="102" t="s">
        <v>269</v>
      </c>
      <c r="E161" s="133" t="s">
        <v>256</v>
      </c>
      <c r="F161" s="168">
        <f>SUM(F162)</f>
        <v>51059.7</v>
      </c>
    </row>
    <row r="162" spans="1:7" s="95" customFormat="1" ht="12.75">
      <c r="A162" s="137" t="s">
        <v>259</v>
      </c>
      <c r="B162" s="106" t="s">
        <v>151</v>
      </c>
      <c r="C162" s="106" t="s">
        <v>45</v>
      </c>
      <c r="D162" s="106" t="s">
        <v>269</v>
      </c>
      <c r="E162" s="135" t="s">
        <v>257</v>
      </c>
      <c r="F162" s="169">
        <v>51059.7</v>
      </c>
      <c r="G162" s="234"/>
    </row>
    <row r="163" spans="1:6" s="95" customFormat="1" ht="12.75">
      <c r="A163" s="103" t="s">
        <v>281</v>
      </c>
      <c r="B163" s="102" t="s">
        <v>151</v>
      </c>
      <c r="C163" s="102" t="s">
        <v>46</v>
      </c>
      <c r="D163" s="99"/>
      <c r="E163" s="99"/>
      <c r="F163" s="248">
        <f>SUM(F178,F164)</f>
        <v>5878.6</v>
      </c>
    </row>
    <row r="164" spans="1:6" s="95" customFormat="1" ht="39">
      <c r="A164" s="129" t="s">
        <v>303</v>
      </c>
      <c r="B164" s="102" t="s">
        <v>151</v>
      </c>
      <c r="C164" s="102" t="s">
        <v>46</v>
      </c>
      <c r="D164" s="102" t="s">
        <v>152</v>
      </c>
      <c r="E164" s="99"/>
      <c r="F164" s="164">
        <f>F165</f>
        <v>3578.6</v>
      </c>
    </row>
    <row r="165" spans="1:6" s="95" customFormat="1" ht="12.75">
      <c r="A165" s="130" t="s">
        <v>95</v>
      </c>
      <c r="B165" s="102" t="s">
        <v>151</v>
      </c>
      <c r="C165" s="102" t="s">
        <v>46</v>
      </c>
      <c r="D165" s="102" t="s">
        <v>153</v>
      </c>
      <c r="E165" s="101"/>
      <c r="F165" s="168">
        <f>SUM(F166)</f>
        <v>3578.6</v>
      </c>
    </row>
    <row r="166" spans="1:6" s="95" customFormat="1" ht="12.75">
      <c r="A166" s="130" t="s">
        <v>342</v>
      </c>
      <c r="B166" s="102" t="s">
        <v>151</v>
      </c>
      <c r="C166" s="102" t="s">
        <v>46</v>
      </c>
      <c r="D166" s="102" t="s">
        <v>343</v>
      </c>
      <c r="E166" s="101"/>
      <c r="F166" s="168">
        <f>SUM(F167,F172,F175)</f>
        <v>3578.6</v>
      </c>
    </row>
    <row r="167" spans="1:6" s="95" customFormat="1" ht="66">
      <c r="A167" s="130" t="s">
        <v>405</v>
      </c>
      <c r="B167" s="102" t="s">
        <v>151</v>
      </c>
      <c r="C167" s="102" t="s">
        <v>46</v>
      </c>
      <c r="D167" s="102" t="s">
        <v>363</v>
      </c>
      <c r="E167" s="101"/>
      <c r="F167" s="168">
        <f>SUM(F170,F168)</f>
        <v>660.1</v>
      </c>
    </row>
    <row r="168" spans="1:6" s="95" customFormat="1" ht="26.25" hidden="1">
      <c r="A168" s="132" t="s">
        <v>57</v>
      </c>
      <c r="B168" s="102" t="s">
        <v>151</v>
      </c>
      <c r="C168" s="102" t="s">
        <v>46</v>
      </c>
      <c r="D168" s="102" t="s">
        <v>363</v>
      </c>
      <c r="E168" s="133" t="s">
        <v>120</v>
      </c>
      <c r="F168" s="250">
        <f>F169</f>
        <v>0</v>
      </c>
    </row>
    <row r="169" spans="1:7" s="95" customFormat="1" ht="26.25" hidden="1">
      <c r="A169" s="134" t="s">
        <v>58</v>
      </c>
      <c r="B169" s="106" t="s">
        <v>151</v>
      </c>
      <c r="C169" s="106" t="s">
        <v>46</v>
      </c>
      <c r="D169" s="102" t="s">
        <v>363</v>
      </c>
      <c r="E169" s="135" t="s">
        <v>121</v>
      </c>
      <c r="F169" s="249">
        <v>0</v>
      </c>
      <c r="G169" s="95">
        <v>-44</v>
      </c>
    </row>
    <row r="170" spans="1:6" s="95" customFormat="1" ht="16.5" customHeight="1">
      <c r="A170" s="130" t="s">
        <v>162</v>
      </c>
      <c r="B170" s="102" t="s">
        <v>151</v>
      </c>
      <c r="C170" s="102" t="s">
        <v>46</v>
      </c>
      <c r="D170" s="102" t="s">
        <v>363</v>
      </c>
      <c r="E170" s="101" t="s">
        <v>338</v>
      </c>
      <c r="F170" s="168">
        <f>SUM(F171)</f>
        <v>660.1</v>
      </c>
    </row>
    <row r="171" spans="1:6" s="239" customFormat="1" ht="16.5" customHeight="1">
      <c r="A171" s="236" t="s">
        <v>62</v>
      </c>
      <c r="B171" s="215" t="s">
        <v>151</v>
      </c>
      <c r="C171" s="215" t="s">
        <v>46</v>
      </c>
      <c r="D171" s="215" t="s">
        <v>363</v>
      </c>
      <c r="E171" s="237" t="s">
        <v>339</v>
      </c>
      <c r="F171" s="218">
        <v>660.1</v>
      </c>
    </row>
    <row r="172" spans="1:6" s="95" customFormat="1" ht="52.5">
      <c r="A172" s="131" t="s">
        <v>367</v>
      </c>
      <c r="B172" s="102" t="s">
        <v>151</v>
      </c>
      <c r="C172" s="102" t="s">
        <v>46</v>
      </c>
      <c r="D172" s="102" t="s">
        <v>344</v>
      </c>
      <c r="E172" s="101"/>
      <c r="F172" s="168">
        <f>SUM(F173)</f>
        <v>2874.5</v>
      </c>
    </row>
    <row r="173" spans="1:6" s="95" customFormat="1" ht="12.75">
      <c r="A173" s="132" t="s">
        <v>162</v>
      </c>
      <c r="B173" s="102" t="s">
        <v>151</v>
      </c>
      <c r="C173" s="102" t="s">
        <v>46</v>
      </c>
      <c r="D173" s="102" t="s">
        <v>344</v>
      </c>
      <c r="E173" s="133" t="s">
        <v>338</v>
      </c>
      <c r="F173" s="168">
        <f>SUM(F174)</f>
        <v>2874.5</v>
      </c>
    </row>
    <row r="174" spans="1:6" s="95" customFormat="1" ht="12.75">
      <c r="A174" s="134" t="s">
        <v>62</v>
      </c>
      <c r="B174" s="106" t="s">
        <v>151</v>
      </c>
      <c r="C174" s="106" t="s">
        <v>46</v>
      </c>
      <c r="D174" s="106" t="s">
        <v>344</v>
      </c>
      <c r="E174" s="135" t="s">
        <v>339</v>
      </c>
      <c r="F174" s="249">
        <v>2874.5</v>
      </c>
    </row>
    <row r="175" spans="1:6" s="95" customFormat="1" ht="12.75">
      <c r="A175" s="142" t="s">
        <v>455</v>
      </c>
      <c r="B175" s="102" t="s">
        <v>151</v>
      </c>
      <c r="C175" s="102" t="s">
        <v>46</v>
      </c>
      <c r="D175" s="102" t="s">
        <v>454</v>
      </c>
      <c r="E175" s="133"/>
      <c r="F175" s="250">
        <f>SUM(F176)</f>
        <v>44</v>
      </c>
    </row>
    <row r="176" spans="1:6" s="95" customFormat="1" ht="26.25">
      <c r="A176" s="132" t="s">
        <v>57</v>
      </c>
      <c r="B176" s="102" t="s">
        <v>151</v>
      </c>
      <c r="C176" s="102" t="s">
        <v>46</v>
      </c>
      <c r="D176" s="102" t="s">
        <v>454</v>
      </c>
      <c r="E176" s="133" t="s">
        <v>120</v>
      </c>
      <c r="F176" s="250">
        <f>SUM(F177)</f>
        <v>44</v>
      </c>
    </row>
    <row r="177" spans="1:7" s="95" customFormat="1" ht="26.25">
      <c r="A177" s="134" t="s">
        <v>58</v>
      </c>
      <c r="B177" s="106" t="s">
        <v>151</v>
      </c>
      <c r="C177" s="106" t="s">
        <v>46</v>
      </c>
      <c r="D177" s="106" t="s">
        <v>454</v>
      </c>
      <c r="E177" s="135" t="s">
        <v>121</v>
      </c>
      <c r="F177" s="249">
        <v>44</v>
      </c>
      <c r="G177" s="95">
        <v>44</v>
      </c>
    </row>
    <row r="178" spans="1:6" s="95" customFormat="1" ht="12.75">
      <c r="A178" s="130" t="s">
        <v>83</v>
      </c>
      <c r="B178" s="102" t="s">
        <v>151</v>
      </c>
      <c r="C178" s="102" t="s">
        <v>46</v>
      </c>
      <c r="D178" s="102" t="s">
        <v>71</v>
      </c>
      <c r="E178" s="101"/>
      <c r="F178" s="168">
        <f>F179+F182</f>
        <v>2300</v>
      </c>
    </row>
    <row r="179" spans="1:6" s="95" customFormat="1" ht="39">
      <c r="A179" s="136" t="s">
        <v>271</v>
      </c>
      <c r="B179" s="102" t="s">
        <v>151</v>
      </c>
      <c r="C179" s="102" t="s">
        <v>46</v>
      </c>
      <c r="D179" s="102" t="s">
        <v>270</v>
      </c>
      <c r="E179" s="133"/>
      <c r="F179" s="168">
        <f>SUM(F180)</f>
        <v>800</v>
      </c>
    </row>
    <row r="180" spans="1:6" s="95" customFormat="1" ht="12.75">
      <c r="A180" s="157" t="s">
        <v>235</v>
      </c>
      <c r="B180" s="102" t="s">
        <v>151</v>
      </c>
      <c r="C180" s="102" t="s">
        <v>46</v>
      </c>
      <c r="D180" s="102" t="s">
        <v>270</v>
      </c>
      <c r="E180" s="133" t="s">
        <v>236</v>
      </c>
      <c r="F180" s="168">
        <f>SUM(F181)</f>
        <v>800</v>
      </c>
    </row>
    <row r="181" spans="1:6" s="95" customFormat="1" ht="26.25">
      <c r="A181" s="137" t="s">
        <v>267</v>
      </c>
      <c r="B181" s="106" t="s">
        <v>151</v>
      </c>
      <c r="C181" s="106" t="s">
        <v>46</v>
      </c>
      <c r="D181" s="106" t="s">
        <v>270</v>
      </c>
      <c r="E181" s="135" t="s">
        <v>268</v>
      </c>
      <c r="F181" s="168">
        <v>800</v>
      </c>
    </row>
    <row r="182" spans="1:6" s="95" customFormat="1" ht="12.75">
      <c r="A182" s="157" t="s">
        <v>15</v>
      </c>
      <c r="B182" s="102" t="s">
        <v>151</v>
      </c>
      <c r="C182" s="102" t="s">
        <v>46</v>
      </c>
      <c r="D182" s="102" t="s">
        <v>16</v>
      </c>
      <c r="E182" s="133"/>
      <c r="F182" s="168">
        <f>SUM(F183)</f>
        <v>1500</v>
      </c>
    </row>
    <row r="183" spans="1:6" s="95" customFormat="1" ht="12.75">
      <c r="A183" s="157" t="s">
        <v>235</v>
      </c>
      <c r="B183" s="102" t="s">
        <v>151</v>
      </c>
      <c r="C183" s="102" t="s">
        <v>46</v>
      </c>
      <c r="D183" s="102" t="s">
        <v>16</v>
      </c>
      <c r="E183" s="133" t="s">
        <v>236</v>
      </c>
      <c r="F183" s="168">
        <f>SUM(F184)</f>
        <v>1500</v>
      </c>
    </row>
    <row r="184" spans="1:6" s="95" customFormat="1" ht="26.25">
      <c r="A184" s="157" t="s">
        <v>267</v>
      </c>
      <c r="B184" s="102" t="s">
        <v>151</v>
      </c>
      <c r="C184" s="102" t="s">
        <v>46</v>
      </c>
      <c r="D184" s="102" t="s">
        <v>16</v>
      </c>
      <c r="E184" s="133" t="s">
        <v>268</v>
      </c>
      <c r="F184" s="168">
        <v>1500</v>
      </c>
    </row>
    <row r="185" spans="1:6" s="95" customFormat="1" ht="12.75">
      <c r="A185" s="112" t="s">
        <v>280</v>
      </c>
      <c r="B185" s="102" t="s">
        <v>151</v>
      </c>
      <c r="C185" s="102" t="s">
        <v>52</v>
      </c>
      <c r="D185" s="99"/>
      <c r="E185" s="99"/>
      <c r="F185" s="164">
        <f>SUM(F186,F232,)</f>
        <v>229444.1</v>
      </c>
    </row>
    <row r="186" spans="1:6" s="95" customFormat="1" ht="39">
      <c r="A186" s="103" t="s">
        <v>307</v>
      </c>
      <c r="B186" s="102" t="s">
        <v>151</v>
      </c>
      <c r="C186" s="102" t="s">
        <v>52</v>
      </c>
      <c r="D186" s="99" t="s">
        <v>159</v>
      </c>
      <c r="E186" s="99"/>
      <c r="F186" s="164">
        <f>SUM(F187,F194,F205,F198,F215,F219)</f>
        <v>216729</v>
      </c>
    </row>
    <row r="187" spans="1:6" s="95" customFormat="1" ht="12.75">
      <c r="A187" s="103" t="s">
        <v>96</v>
      </c>
      <c r="B187" s="102" t="s">
        <v>151</v>
      </c>
      <c r="C187" s="102" t="s">
        <v>52</v>
      </c>
      <c r="D187" s="99" t="s">
        <v>204</v>
      </c>
      <c r="E187" s="99"/>
      <c r="F187" s="164">
        <f>SUM(F191,F188)</f>
        <v>21273.4</v>
      </c>
    </row>
    <row r="188" spans="1:6" s="95" customFormat="1" ht="39">
      <c r="A188" s="103" t="s">
        <v>368</v>
      </c>
      <c r="B188" s="102" t="s">
        <v>151</v>
      </c>
      <c r="C188" s="102" t="s">
        <v>52</v>
      </c>
      <c r="D188" s="99" t="s">
        <v>364</v>
      </c>
      <c r="E188" s="227"/>
      <c r="F188" s="168">
        <f>SUM(F190)</f>
        <v>4273.4</v>
      </c>
    </row>
    <row r="189" spans="1:6" s="95" customFormat="1" ht="26.25">
      <c r="A189" s="103" t="s">
        <v>57</v>
      </c>
      <c r="B189" s="102" t="s">
        <v>151</v>
      </c>
      <c r="C189" s="102" t="s">
        <v>52</v>
      </c>
      <c r="D189" s="99" t="s">
        <v>364</v>
      </c>
      <c r="E189" s="227">
        <v>200</v>
      </c>
      <c r="F189" s="168">
        <f>SUM(F190)</f>
        <v>4273.4</v>
      </c>
    </row>
    <row r="190" spans="1:6" s="95" customFormat="1" ht="26.25">
      <c r="A190" s="114" t="s">
        <v>58</v>
      </c>
      <c r="B190" s="215" t="s">
        <v>151</v>
      </c>
      <c r="C190" s="215" t="s">
        <v>52</v>
      </c>
      <c r="D190" s="216" t="s">
        <v>364</v>
      </c>
      <c r="E190" s="228">
        <v>240</v>
      </c>
      <c r="F190" s="218">
        <v>4273.4</v>
      </c>
    </row>
    <row r="191" spans="1:6" s="95" customFormat="1" ht="26.25">
      <c r="A191" s="103" t="s">
        <v>34</v>
      </c>
      <c r="B191" s="102" t="s">
        <v>151</v>
      </c>
      <c r="C191" s="102" t="s">
        <v>52</v>
      </c>
      <c r="D191" s="99" t="s">
        <v>205</v>
      </c>
      <c r="E191" s="119"/>
      <c r="F191" s="164">
        <f>F192</f>
        <v>17000</v>
      </c>
    </row>
    <row r="192" spans="1:6" s="95" customFormat="1" ht="26.25">
      <c r="A192" s="104" t="s">
        <v>57</v>
      </c>
      <c r="B192" s="102" t="s">
        <v>151</v>
      </c>
      <c r="C192" s="102" t="s">
        <v>52</v>
      </c>
      <c r="D192" s="99" t="s">
        <v>205</v>
      </c>
      <c r="E192" s="119">
        <v>200</v>
      </c>
      <c r="F192" s="164">
        <f>F193</f>
        <v>17000</v>
      </c>
    </row>
    <row r="193" spans="1:6" s="95" customFormat="1" ht="26.25">
      <c r="A193" s="113" t="s">
        <v>58</v>
      </c>
      <c r="B193" s="106" t="s">
        <v>151</v>
      </c>
      <c r="C193" s="106" t="s">
        <v>52</v>
      </c>
      <c r="D193" s="107" t="s">
        <v>205</v>
      </c>
      <c r="E193" s="121">
        <v>240</v>
      </c>
      <c r="F193" s="217">
        <v>17000</v>
      </c>
    </row>
    <row r="194" spans="1:6" s="95" customFormat="1" ht="12.75">
      <c r="A194" s="104" t="s">
        <v>97</v>
      </c>
      <c r="B194" s="102" t="s">
        <v>151</v>
      </c>
      <c r="C194" s="102" t="s">
        <v>52</v>
      </c>
      <c r="D194" s="99" t="s">
        <v>206</v>
      </c>
      <c r="E194" s="99"/>
      <c r="F194" s="164">
        <f>SUM(F195)</f>
        <v>508</v>
      </c>
    </row>
    <row r="195" spans="1:6" s="95" customFormat="1" ht="12.75">
      <c r="A195" s="104" t="s">
        <v>207</v>
      </c>
      <c r="B195" s="102" t="s">
        <v>151</v>
      </c>
      <c r="C195" s="102" t="s">
        <v>52</v>
      </c>
      <c r="D195" s="99" t="s">
        <v>208</v>
      </c>
      <c r="E195" s="99"/>
      <c r="F195" s="164">
        <f>F196</f>
        <v>508</v>
      </c>
    </row>
    <row r="196" spans="1:6" s="95" customFormat="1" ht="26.25">
      <c r="A196" s="104" t="s">
        <v>57</v>
      </c>
      <c r="B196" s="102" t="s">
        <v>151</v>
      </c>
      <c r="C196" s="102" t="s">
        <v>52</v>
      </c>
      <c r="D196" s="99" t="s">
        <v>208</v>
      </c>
      <c r="E196" s="99">
        <v>200</v>
      </c>
      <c r="F196" s="164">
        <f>F197</f>
        <v>508</v>
      </c>
    </row>
    <row r="197" spans="1:6" s="95" customFormat="1" ht="26.25">
      <c r="A197" s="114" t="s">
        <v>58</v>
      </c>
      <c r="B197" s="106" t="s">
        <v>151</v>
      </c>
      <c r="C197" s="106" t="s">
        <v>52</v>
      </c>
      <c r="D197" s="107" t="s">
        <v>208</v>
      </c>
      <c r="E197" s="107">
        <v>240</v>
      </c>
      <c r="F197" s="165">
        <v>508</v>
      </c>
    </row>
    <row r="198" spans="1:6" s="95" customFormat="1" ht="26.25">
      <c r="A198" s="108" t="s">
        <v>98</v>
      </c>
      <c r="B198" s="102" t="s">
        <v>151</v>
      </c>
      <c r="C198" s="102" t="s">
        <v>52</v>
      </c>
      <c r="D198" s="99" t="s">
        <v>209</v>
      </c>
      <c r="E198" s="99"/>
      <c r="F198" s="164">
        <f>SUM(F202,F199)</f>
        <v>620</v>
      </c>
    </row>
    <row r="199" spans="1:6" s="95" customFormat="1" ht="12.75">
      <c r="A199" s="138" t="s">
        <v>340</v>
      </c>
      <c r="B199" s="102" t="s">
        <v>151</v>
      </c>
      <c r="C199" s="102" t="s">
        <v>52</v>
      </c>
      <c r="D199" s="118" t="s">
        <v>341</v>
      </c>
      <c r="E199" s="133"/>
      <c r="F199" s="168">
        <f>SUM(F200)</f>
        <v>570</v>
      </c>
    </row>
    <row r="200" spans="1:6" s="95" customFormat="1" ht="12.75">
      <c r="A200" s="104" t="s">
        <v>162</v>
      </c>
      <c r="B200" s="102" t="s">
        <v>151</v>
      </c>
      <c r="C200" s="102" t="s">
        <v>52</v>
      </c>
      <c r="D200" s="99" t="s">
        <v>341</v>
      </c>
      <c r="E200" s="99">
        <v>500</v>
      </c>
      <c r="F200" s="164">
        <f>F201</f>
        <v>570</v>
      </c>
    </row>
    <row r="201" spans="1:6" s="95" customFormat="1" ht="12.75">
      <c r="A201" s="114" t="s">
        <v>62</v>
      </c>
      <c r="B201" s="106" t="s">
        <v>151</v>
      </c>
      <c r="C201" s="106" t="s">
        <v>52</v>
      </c>
      <c r="D201" s="107" t="s">
        <v>341</v>
      </c>
      <c r="E201" s="107">
        <v>540</v>
      </c>
      <c r="F201" s="165">
        <v>570</v>
      </c>
    </row>
    <row r="202" spans="1:6" s="95" customFormat="1" ht="26.25">
      <c r="A202" s="138" t="s">
        <v>266</v>
      </c>
      <c r="B202" s="102" t="s">
        <v>151</v>
      </c>
      <c r="C202" s="102" t="s">
        <v>52</v>
      </c>
      <c r="D202" s="118" t="s">
        <v>265</v>
      </c>
      <c r="E202" s="133"/>
      <c r="F202" s="168">
        <f>SUM(F203)</f>
        <v>50</v>
      </c>
    </row>
    <row r="203" spans="1:6" s="95" customFormat="1" ht="26.25">
      <c r="A203" s="104" t="s">
        <v>57</v>
      </c>
      <c r="B203" s="102" t="s">
        <v>151</v>
      </c>
      <c r="C203" s="102" t="s">
        <v>52</v>
      </c>
      <c r="D203" s="99" t="s">
        <v>265</v>
      </c>
      <c r="E203" s="99">
        <v>200</v>
      </c>
      <c r="F203" s="164">
        <f>F204</f>
        <v>50</v>
      </c>
    </row>
    <row r="204" spans="1:6" s="95" customFormat="1" ht="26.25">
      <c r="A204" s="114" t="s">
        <v>58</v>
      </c>
      <c r="B204" s="106" t="s">
        <v>151</v>
      </c>
      <c r="C204" s="106" t="s">
        <v>52</v>
      </c>
      <c r="D204" s="107" t="s">
        <v>265</v>
      </c>
      <c r="E204" s="107">
        <v>240</v>
      </c>
      <c r="F204" s="165">
        <v>50</v>
      </c>
    </row>
    <row r="205" spans="1:6" s="95" customFormat="1" ht="26.25">
      <c r="A205" s="108" t="s">
        <v>210</v>
      </c>
      <c r="B205" s="102" t="s">
        <v>151</v>
      </c>
      <c r="C205" s="102" t="s">
        <v>52</v>
      </c>
      <c r="D205" s="99" t="s">
        <v>211</v>
      </c>
      <c r="E205" s="99"/>
      <c r="F205" s="164">
        <f>SUM(F206,F212,F209)</f>
        <v>49417.3</v>
      </c>
    </row>
    <row r="206" spans="1:6" s="95" customFormat="1" ht="14.25" customHeight="1">
      <c r="A206" s="108" t="s">
        <v>212</v>
      </c>
      <c r="B206" s="102" t="s">
        <v>151</v>
      </c>
      <c r="C206" s="102" t="s">
        <v>52</v>
      </c>
      <c r="D206" s="99" t="s">
        <v>213</v>
      </c>
      <c r="E206" s="99"/>
      <c r="F206" s="168">
        <f>SUM(F207)</f>
        <v>9637.7</v>
      </c>
    </row>
    <row r="207" spans="1:6" s="95" customFormat="1" ht="26.25">
      <c r="A207" s="104" t="s">
        <v>57</v>
      </c>
      <c r="B207" s="102" t="s">
        <v>151</v>
      </c>
      <c r="C207" s="102" t="s">
        <v>52</v>
      </c>
      <c r="D207" s="99" t="s">
        <v>213</v>
      </c>
      <c r="E207" s="99">
        <v>200</v>
      </c>
      <c r="F207" s="168">
        <f>SUM(F208)</f>
        <v>9637.7</v>
      </c>
    </row>
    <row r="208" spans="1:6" s="95" customFormat="1" ht="26.25">
      <c r="A208" s="113" t="s">
        <v>58</v>
      </c>
      <c r="B208" s="106" t="s">
        <v>151</v>
      </c>
      <c r="C208" s="106" t="s">
        <v>52</v>
      </c>
      <c r="D208" s="107" t="s">
        <v>213</v>
      </c>
      <c r="E208" s="107">
        <v>240</v>
      </c>
      <c r="F208" s="169">
        <v>9637.7</v>
      </c>
    </row>
    <row r="209" spans="1:6" s="95" customFormat="1" ht="39.75" customHeight="1">
      <c r="A209" s="108" t="s">
        <v>286</v>
      </c>
      <c r="B209" s="102" t="s">
        <v>151</v>
      </c>
      <c r="C209" s="102" t="s">
        <v>52</v>
      </c>
      <c r="D209" s="99" t="s">
        <v>347</v>
      </c>
      <c r="E209" s="99"/>
      <c r="F209" s="168">
        <f>SUM(F210)</f>
        <v>39779.6</v>
      </c>
    </row>
    <row r="210" spans="1:6" s="95" customFormat="1" ht="19.5" customHeight="1">
      <c r="A210" s="104" t="s">
        <v>162</v>
      </c>
      <c r="B210" s="102" t="s">
        <v>151</v>
      </c>
      <c r="C210" s="102" t="s">
        <v>52</v>
      </c>
      <c r="D210" s="99" t="s">
        <v>347</v>
      </c>
      <c r="E210" s="99">
        <v>500</v>
      </c>
      <c r="F210" s="168">
        <f>SUM(F211)</f>
        <v>39779.6</v>
      </c>
    </row>
    <row r="211" spans="1:6" s="95" customFormat="1" ht="15.75" customHeight="1">
      <c r="A211" s="226" t="s">
        <v>62</v>
      </c>
      <c r="B211" s="215" t="s">
        <v>151</v>
      </c>
      <c r="C211" s="215" t="s">
        <v>52</v>
      </c>
      <c r="D211" s="216" t="s">
        <v>347</v>
      </c>
      <c r="E211" s="216">
        <v>540</v>
      </c>
      <c r="F211" s="218">
        <v>39779.6</v>
      </c>
    </row>
    <row r="212" spans="1:6" s="95" customFormat="1" ht="52.5" hidden="1">
      <c r="A212" s="108" t="s">
        <v>272</v>
      </c>
      <c r="B212" s="102" t="s">
        <v>151</v>
      </c>
      <c r="C212" s="102" t="s">
        <v>52</v>
      </c>
      <c r="D212" s="241" t="s">
        <v>346</v>
      </c>
      <c r="E212" s="99"/>
      <c r="F212" s="168">
        <f>SUM(F213)</f>
        <v>0</v>
      </c>
    </row>
    <row r="213" spans="1:6" s="95" customFormat="1" ht="12.75" hidden="1">
      <c r="A213" s="104" t="s">
        <v>162</v>
      </c>
      <c r="B213" s="102" t="s">
        <v>151</v>
      </c>
      <c r="C213" s="102" t="s">
        <v>52</v>
      </c>
      <c r="D213" s="241" t="s">
        <v>346</v>
      </c>
      <c r="E213" s="99">
        <v>500</v>
      </c>
      <c r="F213" s="168">
        <f>SUM(F214)</f>
        <v>0</v>
      </c>
    </row>
    <row r="214" spans="1:6" s="95" customFormat="1" ht="12.75" hidden="1">
      <c r="A214" s="226" t="s">
        <v>62</v>
      </c>
      <c r="B214" s="215" t="s">
        <v>151</v>
      </c>
      <c r="C214" s="215" t="s">
        <v>52</v>
      </c>
      <c r="D214" s="216" t="s">
        <v>346</v>
      </c>
      <c r="E214" s="216">
        <v>540</v>
      </c>
      <c r="F214" s="218">
        <v>0</v>
      </c>
    </row>
    <row r="215" spans="1:6" s="95" customFormat="1" ht="26.25">
      <c r="A215" s="108" t="s">
        <v>164</v>
      </c>
      <c r="B215" s="102" t="s">
        <v>151</v>
      </c>
      <c r="C215" s="102" t="s">
        <v>52</v>
      </c>
      <c r="D215" s="99" t="s">
        <v>165</v>
      </c>
      <c r="E215" s="99"/>
      <c r="F215" s="164">
        <f>SUM(F216)</f>
        <v>22561.7</v>
      </c>
    </row>
    <row r="216" spans="1:6" s="95" customFormat="1" ht="12.75">
      <c r="A216" s="108" t="s">
        <v>220</v>
      </c>
      <c r="B216" s="102" t="s">
        <v>151</v>
      </c>
      <c r="C216" s="102" t="s">
        <v>52</v>
      </c>
      <c r="D216" s="99" t="s">
        <v>166</v>
      </c>
      <c r="E216" s="99"/>
      <c r="F216" s="168">
        <f>SUM(F217)</f>
        <v>22561.7</v>
      </c>
    </row>
    <row r="217" spans="1:6" s="95" customFormat="1" ht="26.25">
      <c r="A217" s="104" t="s">
        <v>157</v>
      </c>
      <c r="B217" s="102" t="s">
        <v>151</v>
      </c>
      <c r="C217" s="102" t="s">
        <v>52</v>
      </c>
      <c r="D217" s="99" t="s">
        <v>166</v>
      </c>
      <c r="E217" s="99">
        <v>600</v>
      </c>
      <c r="F217" s="168">
        <f>SUM(F218)</f>
        <v>22561.7</v>
      </c>
    </row>
    <row r="218" spans="1:9" s="95" customFormat="1" ht="12.75">
      <c r="A218" s="113" t="s">
        <v>222</v>
      </c>
      <c r="B218" s="106" t="s">
        <v>151</v>
      </c>
      <c r="C218" s="106" t="s">
        <v>52</v>
      </c>
      <c r="D218" s="107" t="s">
        <v>166</v>
      </c>
      <c r="E218" s="107">
        <v>610</v>
      </c>
      <c r="F218" s="169">
        <v>22561.7</v>
      </c>
      <c r="G218" s="95">
        <v>150</v>
      </c>
      <c r="H218" s="95">
        <v>600</v>
      </c>
      <c r="I218" s="95">
        <v>323</v>
      </c>
    </row>
    <row r="219" spans="1:6" s="95" customFormat="1" ht="26.25">
      <c r="A219" s="103" t="s">
        <v>401</v>
      </c>
      <c r="B219" s="102" t="s">
        <v>151</v>
      </c>
      <c r="C219" s="102" t="s">
        <v>52</v>
      </c>
      <c r="D219" s="99" t="s">
        <v>350</v>
      </c>
      <c r="E219" s="227"/>
      <c r="F219" s="168">
        <f>F220+F226+F229+F223</f>
        <v>122348.59999999999</v>
      </c>
    </row>
    <row r="220" spans="1:6" s="95" customFormat="1" ht="26.25">
      <c r="A220" s="103" t="s">
        <v>18</v>
      </c>
      <c r="B220" s="102" t="s">
        <v>151</v>
      </c>
      <c r="C220" s="102" t="s">
        <v>52</v>
      </c>
      <c r="D220" s="99" t="s">
        <v>377</v>
      </c>
      <c r="E220" s="227"/>
      <c r="F220" s="168">
        <f>SUM(F221)</f>
        <v>111535.8</v>
      </c>
    </row>
    <row r="221" spans="1:11" s="95" customFormat="1" ht="12.75">
      <c r="A221" s="132" t="s">
        <v>162</v>
      </c>
      <c r="B221" s="102" t="s">
        <v>151</v>
      </c>
      <c r="C221" s="102" t="s">
        <v>52</v>
      </c>
      <c r="D221" s="99" t="s">
        <v>377</v>
      </c>
      <c r="E221" s="227">
        <v>500</v>
      </c>
      <c r="F221" s="168">
        <f>SUM(F222)</f>
        <v>111535.8</v>
      </c>
      <c r="K221" s="247"/>
    </row>
    <row r="222" spans="1:6" s="95" customFormat="1" ht="12.75">
      <c r="A222" s="134" t="s">
        <v>62</v>
      </c>
      <c r="B222" s="215" t="s">
        <v>151</v>
      </c>
      <c r="C222" s="215" t="s">
        <v>52</v>
      </c>
      <c r="D222" s="99" t="s">
        <v>377</v>
      </c>
      <c r="E222" s="228">
        <v>540</v>
      </c>
      <c r="F222" s="218">
        <v>111535.8</v>
      </c>
    </row>
    <row r="223" spans="1:6" s="95" customFormat="1" ht="26.25">
      <c r="A223" s="142" t="s">
        <v>391</v>
      </c>
      <c r="B223" s="102" t="s">
        <v>151</v>
      </c>
      <c r="C223" s="102" t="s">
        <v>52</v>
      </c>
      <c r="D223" s="99" t="s">
        <v>390</v>
      </c>
      <c r="E223" s="228"/>
      <c r="F223" s="168">
        <f>F224</f>
        <v>39.4</v>
      </c>
    </row>
    <row r="224" spans="1:6" s="95" customFormat="1" ht="26.25">
      <c r="A224" s="104" t="s">
        <v>57</v>
      </c>
      <c r="B224" s="102" t="s">
        <v>151</v>
      </c>
      <c r="C224" s="102" t="s">
        <v>52</v>
      </c>
      <c r="D224" s="99" t="s">
        <v>390</v>
      </c>
      <c r="E224" s="227">
        <v>200</v>
      </c>
      <c r="F224" s="168">
        <f>F225</f>
        <v>39.4</v>
      </c>
    </row>
    <row r="225" spans="1:6" s="95" customFormat="1" ht="26.25">
      <c r="A225" s="254" t="s">
        <v>58</v>
      </c>
      <c r="B225" s="252" t="s">
        <v>151</v>
      </c>
      <c r="C225" s="252" t="s">
        <v>52</v>
      </c>
      <c r="D225" s="255" t="s">
        <v>390</v>
      </c>
      <c r="E225" s="256" t="s">
        <v>121</v>
      </c>
      <c r="F225" s="218">
        <v>39.4</v>
      </c>
    </row>
    <row r="226" spans="1:6" s="95" customFormat="1" ht="26.25">
      <c r="A226" s="142" t="s">
        <v>385</v>
      </c>
      <c r="B226" s="102" t="s">
        <v>151</v>
      </c>
      <c r="C226" s="102" t="s">
        <v>52</v>
      </c>
      <c r="D226" s="99" t="s">
        <v>384</v>
      </c>
      <c r="E226" s="228"/>
      <c r="F226" s="168">
        <f>F227</f>
        <v>6500</v>
      </c>
    </row>
    <row r="227" spans="1:6" s="95" customFormat="1" ht="26.25">
      <c r="A227" s="103" t="s">
        <v>57</v>
      </c>
      <c r="B227" s="102" t="s">
        <v>151</v>
      </c>
      <c r="C227" s="102" t="s">
        <v>52</v>
      </c>
      <c r="D227" s="99" t="s">
        <v>384</v>
      </c>
      <c r="E227" s="227">
        <v>200</v>
      </c>
      <c r="F227" s="168">
        <f>F228</f>
        <v>6500</v>
      </c>
    </row>
    <row r="228" spans="1:6" s="95" customFormat="1" ht="26.25">
      <c r="A228" s="113" t="s">
        <v>58</v>
      </c>
      <c r="B228" s="215" t="s">
        <v>151</v>
      </c>
      <c r="C228" s="215" t="s">
        <v>52</v>
      </c>
      <c r="D228" s="251" t="s">
        <v>384</v>
      </c>
      <c r="E228" s="229" t="s">
        <v>121</v>
      </c>
      <c r="F228" s="218">
        <v>6500</v>
      </c>
    </row>
    <row r="229" spans="1:6" s="95" customFormat="1" ht="33.75" customHeight="1">
      <c r="A229" s="130" t="s">
        <v>406</v>
      </c>
      <c r="B229" s="102" t="s">
        <v>151</v>
      </c>
      <c r="C229" s="102" t="s">
        <v>52</v>
      </c>
      <c r="D229" s="99" t="s">
        <v>389</v>
      </c>
      <c r="E229" s="133"/>
      <c r="F229" s="168">
        <f>F230</f>
        <v>4273.4</v>
      </c>
    </row>
    <row r="230" spans="1:6" s="95" customFormat="1" ht="26.25">
      <c r="A230" s="104" t="s">
        <v>57</v>
      </c>
      <c r="B230" s="102" t="s">
        <v>151</v>
      </c>
      <c r="C230" s="102" t="s">
        <v>52</v>
      </c>
      <c r="D230" s="99" t="s">
        <v>389</v>
      </c>
      <c r="E230" s="227">
        <v>200</v>
      </c>
      <c r="F230" s="168">
        <f>F231</f>
        <v>4273.4</v>
      </c>
    </row>
    <row r="231" spans="1:6" s="95" customFormat="1" ht="26.25">
      <c r="A231" s="254" t="s">
        <v>58</v>
      </c>
      <c r="B231" s="252" t="s">
        <v>151</v>
      </c>
      <c r="C231" s="252" t="s">
        <v>52</v>
      </c>
      <c r="D231" s="255" t="s">
        <v>389</v>
      </c>
      <c r="E231" s="256" t="s">
        <v>121</v>
      </c>
      <c r="F231" s="257">
        <v>4273.4</v>
      </c>
    </row>
    <row r="232" spans="1:6" s="95" customFormat="1" ht="39">
      <c r="A232" s="130" t="s">
        <v>303</v>
      </c>
      <c r="B232" s="102" t="s">
        <v>151</v>
      </c>
      <c r="C232" s="102" t="s">
        <v>52</v>
      </c>
      <c r="D232" s="102" t="s">
        <v>152</v>
      </c>
      <c r="E232" s="133"/>
      <c r="F232" s="168">
        <f>SUM(F238,F233)</f>
        <v>12715.1</v>
      </c>
    </row>
    <row r="233" spans="1:6" s="95" customFormat="1" ht="12.75">
      <c r="A233" s="130" t="s">
        <v>8</v>
      </c>
      <c r="B233" s="102" t="s">
        <v>151</v>
      </c>
      <c r="C233" s="102" t="s">
        <v>52</v>
      </c>
      <c r="D233" s="102" t="s">
        <v>6</v>
      </c>
      <c r="E233" s="133"/>
      <c r="F233" s="168">
        <f>SUM(F234)</f>
        <v>7715.1</v>
      </c>
    </row>
    <row r="234" spans="1:6" s="95" customFormat="1" ht="12.75">
      <c r="A234" s="130" t="s">
        <v>7</v>
      </c>
      <c r="B234" s="102" t="s">
        <v>151</v>
      </c>
      <c r="C234" s="102" t="s">
        <v>52</v>
      </c>
      <c r="D234" s="102" t="s">
        <v>5</v>
      </c>
      <c r="E234" s="133"/>
      <c r="F234" s="168">
        <f>SUM(F235)</f>
        <v>7715.1</v>
      </c>
    </row>
    <row r="235" spans="1:6" s="95" customFormat="1" ht="12.75">
      <c r="A235" s="130" t="s">
        <v>2</v>
      </c>
      <c r="B235" s="102" t="s">
        <v>151</v>
      </c>
      <c r="C235" s="102" t="s">
        <v>52</v>
      </c>
      <c r="D235" s="102" t="s">
        <v>3</v>
      </c>
      <c r="E235" s="277"/>
      <c r="F235" s="168">
        <f>SUM(F236)</f>
        <v>7715.1</v>
      </c>
    </row>
    <row r="236" spans="1:6" s="95" customFormat="1" ht="26.25">
      <c r="A236" s="103" t="s">
        <v>57</v>
      </c>
      <c r="B236" s="102" t="s">
        <v>151</v>
      </c>
      <c r="C236" s="102" t="s">
        <v>52</v>
      </c>
      <c r="D236" s="99" t="s">
        <v>3</v>
      </c>
      <c r="E236" s="227">
        <v>200</v>
      </c>
      <c r="F236" s="168">
        <f>SUM(F237)</f>
        <v>7715.1</v>
      </c>
    </row>
    <row r="237" spans="1:7" s="95" customFormat="1" ht="12.75">
      <c r="A237" s="384" t="s">
        <v>4</v>
      </c>
      <c r="B237" s="281" t="s">
        <v>151</v>
      </c>
      <c r="C237" s="281" t="s">
        <v>52</v>
      </c>
      <c r="D237" s="281" t="s">
        <v>3</v>
      </c>
      <c r="E237" s="277" t="s">
        <v>121</v>
      </c>
      <c r="F237" s="278">
        <v>7715.1</v>
      </c>
      <c r="G237" s="95">
        <v>7715.1</v>
      </c>
    </row>
    <row r="238" spans="1:6" s="95" customFormat="1" ht="12.75">
      <c r="A238" s="130" t="s">
        <v>99</v>
      </c>
      <c r="B238" s="102" t="s">
        <v>151</v>
      </c>
      <c r="C238" s="102" t="s">
        <v>52</v>
      </c>
      <c r="D238" s="102" t="s">
        <v>214</v>
      </c>
      <c r="E238" s="133"/>
      <c r="F238" s="168">
        <f>SUM(F239)</f>
        <v>5000</v>
      </c>
    </row>
    <row r="239" spans="1:6" s="95" customFormat="1" ht="12.75">
      <c r="A239" s="130" t="s">
        <v>100</v>
      </c>
      <c r="B239" s="102" t="s">
        <v>151</v>
      </c>
      <c r="C239" s="102" t="s">
        <v>52</v>
      </c>
      <c r="D239" s="102" t="s">
        <v>215</v>
      </c>
      <c r="E239" s="133"/>
      <c r="F239" s="168">
        <f>SUM(F240)</f>
        <v>5000</v>
      </c>
    </row>
    <row r="240" spans="1:6" s="95" customFormat="1" ht="26.25">
      <c r="A240" s="136" t="s">
        <v>216</v>
      </c>
      <c r="B240" s="102" t="s">
        <v>151</v>
      </c>
      <c r="C240" s="102" t="s">
        <v>52</v>
      </c>
      <c r="D240" s="102" t="s">
        <v>217</v>
      </c>
      <c r="E240" s="133"/>
      <c r="F240" s="168">
        <f>SUM(F241)</f>
        <v>5000</v>
      </c>
    </row>
    <row r="241" spans="1:6" s="95" customFormat="1" ht="26.25">
      <c r="A241" s="132" t="s">
        <v>57</v>
      </c>
      <c r="B241" s="102" t="s">
        <v>151</v>
      </c>
      <c r="C241" s="102" t="s">
        <v>52</v>
      </c>
      <c r="D241" s="102" t="s">
        <v>217</v>
      </c>
      <c r="E241" s="133" t="s">
        <v>120</v>
      </c>
      <c r="F241" s="168">
        <f>SUM(F242)</f>
        <v>5000</v>
      </c>
    </row>
    <row r="242" spans="1:6" s="95" customFormat="1" ht="26.25">
      <c r="A242" s="137" t="s">
        <v>58</v>
      </c>
      <c r="B242" s="106" t="s">
        <v>151</v>
      </c>
      <c r="C242" s="106" t="s">
        <v>52</v>
      </c>
      <c r="D242" s="106" t="s">
        <v>217</v>
      </c>
      <c r="E242" s="135" t="s">
        <v>121</v>
      </c>
      <c r="F242" s="169">
        <v>5000</v>
      </c>
    </row>
    <row r="243" spans="1:6" s="95" customFormat="1" ht="12.75">
      <c r="A243" s="116" t="s">
        <v>279</v>
      </c>
      <c r="B243" s="98" t="s">
        <v>69</v>
      </c>
      <c r="C243" s="98"/>
      <c r="D243" s="117"/>
      <c r="E243" s="117"/>
      <c r="F243" s="163">
        <f>F244</f>
        <v>7800</v>
      </c>
    </row>
    <row r="244" spans="1:6" s="95" customFormat="1" ht="12.75">
      <c r="A244" s="112" t="s">
        <v>36</v>
      </c>
      <c r="B244" s="102" t="s">
        <v>69</v>
      </c>
      <c r="C244" s="102" t="s">
        <v>69</v>
      </c>
      <c r="D244" s="99"/>
      <c r="E244" s="99"/>
      <c r="F244" s="164">
        <f>SUM(F245)</f>
        <v>7800</v>
      </c>
    </row>
    <row r="245" spans="1:6" s="95" customFormat="1" ht="26.25">
      <c r="A245" s="103" t="s">
        <v>308</v>
      </c>
      <c r="B245" s="102" t="s">
        <v>69</v>
      </c>
      <c r="C245" s="102" t="s">
        <v>69</v>
      </c>
      <c r="D245" s="102" t="s">
        <v>218</v>
      </c>
      <c r="E245" s="122"/>
      <c r="F245" s="164">
        <f>SUM(F246,F250,F254)</f>
        <v>7800</v>
      </c>
    </row>
    <row r="246" spans="1:6" s="95" customFormat="1" ht="12.75">
      <c r="A246" s="108" t="s">
        <v>101</v>
      </c>
      <c r="B246" s="102" t="s">
        <v>69</v>
      </c>
      <c r="C246" s="102" t="s">
        <v>69</v>
      </c>
      <c r="D246" s="118" t="s">
        <v>219</v>
      </c>
      <c r="E246" s="133"/>
      <c r="F246" s="164">
        <f>SUM(F247)</f>
        <v>6950</v>
      </c>
    </row>
    <row r="247" spans="1:6" s="95" customFormat="1" ht="12.75">
      <c r="A247" s="104" t="s">
        <v>220</v>
      </c>
      <c r="B247" s="102" t="s">
        <v>69</v>
      </c>
      <c r="C247" s="102" t="s">
        <v>69</v>
      </c>
      <c r="D247" s="118" t="s">
        <v>221</v>
      </c>
      <c r="E247" s="133"/>
      <c r="F247" s="164">
        <f>SUM(F248)</f>
        <v>6950</v>
      </c>
    </row>
    <row r="248" spans="1:6" s="95" customFormat="1" ht="26.25">
      <c r="A248" s="142" t="s">
        <v>157</v>
      </c>
      <c r="B248" s="102" t="s">
        <v>69</v>
      </c>
      <c r="C248" s="102" t="s">
        <v>69</v>
      </c>
      <c r="D248" s="118" t="s">
        <v>221</v>
      </c>
      <c r="E248" s="133" t="s">
        <v>158</v>
      </c>
      <c r="F248" s="164">
        <f>SUM(F249)</f>
        <v>6950</v>
      </c>
    </row>
    <row r="249" spans="1:6" s="95" customFormat="1" ht="12.75">
      <c r="A249" s="143" t="s">
        <v>222</v>
      </c>
      <c r="B249" s="106" t="s">
        <v>69</v>
      </c>
      <c r="C249" s="106" t="s">
        <v>69</v>
      </c>
      <c r="D249" s="141" t="s">
        <v>221</v>
      </c>
      <c r="E249" s="135" t="s">
        <v>223</v>
      </c>
      <c r="F249" s="165">
        <v>6950</v>
      </c>
    </row>
    <row r="250" spans="1:6" s="95" customFormat="1" ht="39">
      <c r="A250" s="142" t="s">
        <v>102</v>
      </c>
      <c r="B250" s="102" t="s">
        <v>69</v>
      </c>
      <c r="C250" s="102" t="s">
        <v>69</v>
      </c>
      <c r="D250" s="102" t="s">
        <v>224</v>
      </c>
      <c r="E250" s="133"/>
      <c r="F250" s="164">
        <f>SUM(F251)</f>
        <v>220</v>
      </c>
    </row>
    <row r="251" spans="1:6" s="95" customFormat="1" ht="26.25">
      <c r="A251" s="142" t="s">
        <v>225</v>
      </c>
      <c r="B251" s="102" t="s">
        <v>69</v>
      </c>
      <c r="C251" s="102" t="s">
        <v>69</v>
      </c>
      <c r="D251" s="102" t="s">
        <v>226</v>
      </c>
      <c r="E251" s="133"/>
      <c r="F251" s="164">
        <f>F252</f>
        <v>220</v>
      </c>
    </row>
    <row r="252" spans="1:6" s="95" customFormat="1" ht="26.25">
      <c r="A252" s="104" t="s">
        <v>57</v>
      </c>
      <c r="B252" s="102" t="s">
        <v>69</v>
      </c>
      <c r="C252" s="102" t="s">
        <v>69</v>
      </c>
      <c r="D252" s="102" t="s">
        <v>226</v>
      </c>
      <c r="E252" s="133" t="s">
        <v>120</v>
      </c>
      <c r="F252" s="164">
        <f>F253</f>
        <v>220</v>
      </c>
    </row>
    <row r="253" spans="1:6" s="95" customFormat="1" ht="26.25">
      <c r="A253" s="113" t="s">
        <v>58</v>
      </c>
      <c r="B253" s="106" t="s">
        <v>69</v>
      </c>
      <c r="C253" s="106" t="s">
        <v>69</v>
      </c>
      <c r="D253" s="106" t="s">
        <v>226</v>
      </c>
      <c r="E253" s="135" t="s">
        <v>121</v>
      </c>
      <c r="F253" s="165">
        <v>220</v>
      </c>
    </row>
    <row r="254" spans="1:6" s="95" customFormat="1" ht="26.25">
      <c r="A254" s="103" t="s">
        <v>103</v>
      </c>
      <c r="B254" s="102" t="s">
        <v>69</v>
      </c>
      <c r="C254" s="102" t="s">
        <v>69</v>
      </c>
      <c r="D254" s="102" t="s">
        <v>227</v>
      </c>
      <c r="E254" s="135"/>
      <c r="F254" s="164">
        <f>SUM(F255)</f>
        <v>630</v>
      </c>
    </row>
    <row r="255" spans="1:6" s="95" customFormat="1" ht="26.25">
      <c r="A255" s="103" t="s">
        <v>35</v>
      </c>
      <c r="B255" s="102" t="s">
        <v>69</v>
      </c>
      <c r="C255" s="102" t="s">
        <v>69</v>
      </c>
      <c r="D255" s="102" t="s">
        <v>228</v>
      </c>
      <c r="E255" s="133"/>
      <c r="F255" s="164">
        <f>SUM(F256)</f>
        <v>630</v>
      </c>
    </row>
    <row r="256" spans="1:6" s="95" customFormat="1" ht="26.25">
      <c r="A256" s="104" t="s">
        <v>157</v>
      </c>
      <c r="B256" s="102" t="s">
        <v>69</v>
      </c>
      <c r="C256" s="102" t="s">
        <v>69</v>
      </c>
      <c r="D256" s="102" t="s">
        <v>228</v>
      </c>
      <c r="E256" s="133" t="s">
        <v>158</v>
      </c>
      <c r="F256" s="164">
        <f>F257</f>
        <v>630</v>
      </c>
    </row>
    <row r="257" spans="1:6" s="95" customFormat="1" ht="12.75">
      <c r="A257" s="105" t="s">
        <v>222</v>
      </c>
      <c r="B257" s="106" t="s">
        <v>69</v>
      </c>
      <c r="C257" s="106" t="s">
        <v>69</v>
      </c>
      <c r="D257" s="106" t="s">
        <v>228</v>
      </c>
      <c r="E257" s="135" t="s">
        <v>223</v>
      </c>
      <c r="F257" s="165">
        <v>630</v>
      </c>
    </row>
    <row r="258" spans="1:6" s="144" customFormat="1" ht="12.75">
      <c r="A258" s="116" t="s">
        <v>278</v>
      </c>
      <c r="B258" s="98" t="s">
        <v>130</v>
      </c>
      <c r="C258" s="98"/>
      <c r="D258" s="117"/>
      <c r="E258" s="117"/>
      <c r="F258" s="163">
        <f>SUM(F259,F287)</f>
        <v>62345</v>
      </c>
    </row>
    <row r="259" spans="1:6" s="95" customFormat="1" ht="12.75">
      <c r="A259" s="112" t="s">
        <v>277</v>
      </c>
      <c r="B259" s="102" t="s">
        <v>130</v>
      </c>
      <c r="C259" s="102" t="s">
        <v>45</v>
      </c>
      <c r="D259" s="99"/>
      <c r="E259" s="99"/>
      <c r="F259" s="164">
        <f>SUM(F260,F283)</f>
        <v>57445</v>
      </c>
    </row>
    <row r="260" spans="1:6" s="95" customFormat="1" ht="26.25">
      <c r="A260" s="104" t="s">
        <v>309</v>
      </c>
      <c r="B260" s="102" t="s">
        <v>130</v>
      </c>
      <c r="C260" s="102" t="s">
        <v>45</v>
      </c>
      <c r="D260" s="118" t="s">
        <v>229</v>
      </c>
      <c r="E260" s="122"/>
      <c r="F260" s="168">
        <f>SUM(F261,F268,F272,F279)</f>
        <v>56945</v>
      </c>
    </row>
    <row r="261" spans="1:6" s="95" customFormat="1" ht="26.25">
      <c r="A261" s="142" t="s">
        <v>104</v>
      </c>
      <c r="B261" s="102" t="s">
        <v>130</v>
      </c>
      <c r="C261" s="102" t="s">
        <v>45</v>
      </c>
      <c r="D261" s="118" t="s">
        <v>230</v>
      </c>
      <c r="E261" s="122"/>
      <c r="F261" s="170">
        <f>SUM(F262,F265)</f>
        <v>35200</v>
      </c>
    </row>
    <row r="262" spans="1:6" s="95" customFormat="1" ht="12.75">
      <c r="A262" s="138" t="s">
        <v>220</v>
      </c>
      <c r="B262" s="102" t="s">
        <v>130</v>
      </c>
      <c r="C262" s="102" t="s">
        <v>45</v>
      </c>
      <c r="D262" s="118" t="s">
        <v>231</v>
      </c>
      <c r="E262" s="133"/>
      <c r="F262" s="168">
        <f>SUM(F263)</f>
        <v>33700</v>
      </c>
    </row>
    <row r="263" spans="1:6" s="95" customFormat="1" ht="26.25">
      <c r="A263" s="142" t="s">
        <v>157</v>
      </c>
      <c r="B263" s="102" t="s">
        <v>130</v>
      </c>
      <c r="C263" s="102" t="s">
        <v>45</v>
      </c>
      <c r="D263" s="118" t="s">
        <v>231</v>
      </c>
      <c r="E263" s="133" t="s">
        <v>158</v>
      </c>
      <c r="F263" s="168">
        <f>SUM(F264)</f>
        <v>33700</v>
      </c>
    </row>
    <row r="264" spans="1:8" s="95" customFormat="1" ht="12.75">
      <c r="A264" s="140" t="s">
        <v>222</v>
      </c>
      <c r="B264" s="106" t="s">
        <v>130</v>
      </c>
      <c r="C264" s="106" t="s">
        <v>45</v>
      </c>
      <c r="D264" s="141" t="s">
        <v>231</v>
      </c>
      <c r="E264" s="135" t="s">
        <v>223</v>
      </c>
      <c r="F264" s="169">
        <v>33700</v>
      </c>
      <c r="G264" s="95">
        <v>-150</v>
      </c>
      <c r="H264" s="95">
        <v>-600</v>
      </c>
    </row>
    <row r="265" spans="1:6" s="95" customFormat="1" ht="12.75">
      <c r="A265" s="138" t="s">
        <v>237</v>
      </c>
      <c r="B265" s="102" t="s">
        <v>130</v>
      </c>
      <c r="C265" s="102" t="s">
        <v>45</v>
      </c>
      <c r="D265" s="118" t="s">
        <v>293</v>
      </c>
      <c r="E265" s="133"/>
      <c r="F265" s="168">
        <f>SUM(F266)</f>
        <v>1500</v>
      </c>
    </row>
    <row r="266" spans="1:6" s="95" customFormat="1" ht="26.25">
      <c r="A266" s="142" t="s">
        <v>57</v>
      </c>
      <c r="B266" s="102" t="s">
        <v>130</v>
      </c>
      <c r="C266" s="102" t="s">
        <v>45</v>
      </c>
      <c r="D266" s="118" t="s">
        <v>238</v>
      </c>
      <c r="E266" s="133" t="s">
        <v>120</v>
      </c>
      <c r="F266" s="168">
        <f>SUM(F267)</f>
        <v>1500</v>
      </c>
    </row>
    <row r="267" spans="1:6" s="95" customFormat="1" ht="26.25">
      <c r="A267" s="140" t="s">
        <v>58</v>
      </c>
      <c r="B267" s="106" t="s">
        <v>130</v>
      </c>
      <c r="C267" s="106" t="s">
        <v>45</v>
      </c>
      <c r="D267" s="141" t="s">
        <v>293</v>
      </c>
      <c r="E267" s="135" t="s">
        <v>121</v>
      </c>
      <c r="F267" s="169">
        <v>1500</v>
      </c>
    </row>
    <row r="268" spans="1:6" s="95" customFormat="1" ht="26.25">
      <c r="A268" s="104" t="s">
        <v>105</v>
      </c>
      <c r="B268" s="102" t="s">
        <v>130</v>
      </c>
      <c r="C268" s="102" t="s">
        <v>45</v>
      </c>
      <c r="D268" s="118" t="s">
        <v>239</v>
      </c>
      <c r="E268" s="133"/>
      <c r="F268" s="168">
        <f>SUM(F269)</f>
        <v>15900</v>
      </c>
    </row>
    <row r="269" spans="1:6" s="95" customFormat="1" ht="12.75">
      <c r="A269" s="145" t="s">
        <v>220</v>
      </c>
      <c r="B269" s="102" t="s">
        <v>130</v>
      </c>
      <c r="C269" s="102" t="s">
        <v>45</v>
      </c>
      <c r="D269" s="118" t="s">
        <v>240</v>
      </c>
      <c r="E269" s="122"/>
      <c r="F269" s="168">
        <f>SUM(F270)</f>
        <v>15900</v>
      </c>
    </row>
    <row r="270" spans="1:6" s="95" customFormat="1" ht="26.25">
      <c r="A270" s="139" t="s">
        <v>157</v>
      </c>
      <c r="B270" s="102" t="s">
        <v>130</v>
      </c>
      <c r="C270" s="102" t="s">
        <v>45</v>
      </c>
      <c r="D270" s="118" t="s">
        <v>240</v>
      </c>
      <c r="E270" s="133" t="s">
        <v>158</v>
      </c>
      <c r="F270" s="168">
        <f>SUM(F271)</f>
        <v>15900</v>
      </c>
    </row>
    <row r="271" spans="1:6" s="95" customFormat="1" ht="12.75">
      <c r="A271" s="140" t="s">
        <v>222</v>
      </c>
      <c r="B271" s="106" t="s">
        <v>130</v>
      </c>
      <c r="C271" s="106" t="s">
        <v>45</v>
      </c>
      <c r="D271" s="141" t="s">
        <v>240</v>
      </c>
      <c r="E271" s="135" t="s">
        <v>223</v>
      </c>
      <c r="F271" s="169">
        <v>15900</v>
      </c>
    </row>
    <row r="272" spans="1:6" s="95" customFormat="1" ht="39">
      <c r="A272" s="142" t="s">
        <v>106</v>
      </c>
      <c r="B272" s="102" t="s">
        <v>130</v>
      </c>
      <c r="C272" s="102" t="s">
        <v>45</v>
      </c>
      <c r="D272" s="118" t="s">
        <v>242</v>
      </c>
      <c r="E272" s="148"/>
      <c r="F272" s="168">
        <f>SUM(F273,F276)</f>
        <v>5845</v>
      </c>
    </row>
    <row r="273" spans="1:6" s="95" customFormat="1" ht="12.75">
      <c r="A273" s="149" t="s">
        <v>243</v>
      </c>
      <c r="B273" s="102" t="s">
        <v>130</v>
      </c>
      <c r="C273" s="102" t="s">
        <v>45</v>
      </c>
      <c r="D273" s="118" t="s">
        <v>244</v>
      </c>
      <c r="E273" s="148"/>
      <c r="F273" s="168">
        <f>SUM(F274)</f>
        <v>150</v>
      </c>
    </row>
    <row r="274" spans="1:6" s="95" customFormat="1" ht="26.25">
      <c r="A274" s="146" t="s">
        <v>57</v>
      </c>
      <c r="B274" s="102" t="s">
        <v>130</v>
      </c>
      <c r="C274" s="102" t="s">
        <v>45</v>
      </c>
      <c r="D274" s="118" t="s">
        <v>244</v>
      </c>
      <c r="E274" s="133">
        <v>200</v>
      </c>
      <c r="F274" s="168">
        <f>SUM(F275)</f>
        <v>150</v>
      </c>
    </row>
    <row r="275" spans="1:6" s="95" customFormat="1" ht="26.25">
      <c r="A275" s="143" t="s">
        <v>58</v>
      </c>
      <c r="B275" s="106" t="s">
        <v>130</v>
      </c>
      <c r="C275" s="106" t="s">
        <v>45</v>
      </c>
      <c r="D275" s="141" t="s">
        <v>244</v>
      </c>
      <c r="E275" s="135">
        <v>240</v>
      </c>
      <c r="F275" s="278">
        <v>150</v>
      </c>
    </row>
    <row r="276" spans="1:6" s="95" customFormat="1" ht="26.25">
      <c r="A276" s="149" t="s">
        <v>245</v>
      </c>
      <c r="B276" s="102" t="s">
        <v>130</v>
      </c>
      <c r="C276" s="102" t="s">
        <v>45</v>
      </c>
      <c r="D276" s="118" t="s">
        <v>246</v>
      </c>
      <c r="E276" s="148"/>
      <c r="F276" s="168">
        <f>SUM(F277)</f>
        <v>5695</v>
      </c>
    </row>
    <row r="277" spans="1:6" s="95" customFormat="1" ht="26.25">
      <c r="A277" s="146" t="s">
        <v>57</v>
      </c>
      <c r="B277" s="102" t="s">
        <v>130</v>
      </c>
      <c r="C277" s="102" t="s">
        <v>45</v>
      </c>
      <c r="D277" s="118" t="s">
        <v>246</v>
      </c>
      <c r="E277" s="133">
        <v>200</v>
      </c>
      <c r="F277" s="168">
        <f>SUM(F278)</f>
        <v>5695</v>
      </c>
    </row>
    <row r="278" spans="1:6" s="95" customFormat="1" ht="26.25">
      <c r="A278" s="143" t="s">
        <v>58</v>
      </c>
      <c r="B278" s="106" t="s">
        <v>130</v>
      </c>
      <c r="C278" s="106" t="s">
        <v>45</v>
      </c>
      <c r="D278" s="385" t="s">
        <v>246</v>
      </c>
      <c r="E278" s="277">
        <v>240</v>
      </c>
      <c r="F278" s="278">
        <v>5695</v>
      </c>
    </row>
    <row r="279" spans="1:6" s="95" customFormat="1" ht="12.75" hidden="1">
      <c r="A279" s="142" t="s">
        <v>402</v>
      </c>
      <c r="B279" s="102" t="s">
        <v>130</v>
      </c>
      <c r="C279" s="102" t="s">
        <v>45</v>
      </c>
      <c r="D279" s="118" t="s">
        <v>361</v>
      </c>
      <c r="E279" s="148"/>
      <c r="F279" s="168">
        <f>SUM(F280)</f>
        <v>0</v>
      </c>
    </row>
    <row r="280" spans="1:7" s="95" customFormat="1" ht="39" hidden="1">
      <c r="A280" s="271" t="s">
        <v>399</v>
      </c>
      <c r="B280" s="102" t="s">
        <v>130</v>
      </c>
      <c r="C280" s="102" t="s">
        <v>45</v>
      </c>
      <c r="D280" s="118" t="s">
        <v>360</v>
      </c>
      <c r="E280" s="148"/>
      <c r="F280" s="168">
        <f>SUM(F281)</f>
        <v>0</v>
      </c>
      <c r="G280" s="204"/>
    </row>
    <row r="281" spans="1:6" s="95" customFormat="1" ht="12.75" hidden="1">
      <c r="A281" s="146" t="s">
        <v>162</v>
      </c>
      <c r="B281" s="102" t="s">
        <v>130</v>
      </c>
      <c r="C281" s="102" t="s">
        <v>45</v>
      </c>
      <c r="D281" s="118" t="s">
        <v>360</v>
      </c>
      <c r="E281" s="133" t="s">
        <v>338</v>
      </c>
      <c r="F281" s="168">
        <f>SUM(F282)</f>
        <v>0</v>
      </c>
    </row>
    <row r="282" spans="1:6" s="95" customFormat="1" ht="12.75" hidden="1">
      <c r="A282" s="143" t="s">
        <v>62</v>
      </c>
      <c r="B282" s="106" t="s">
        <v>130</v>
      </c>
      <c r="C282" s="106" t="s">
        <v>45</v>
      </c>
      <c r="D282" s="141" t="s">
        <v>360</v>
      </c>
      <c r="E282" s="135" t="s">
        <v>339</v>
      </c>
      <c r="F282" s="169">
        <v>0</v>
      </c>
    </row>
    <row r="283" spans="1:6" s="95" customFormat="1" ht="12.75">
      <c r="A283" s="142" t="s">
        <v>83</v>
      </c>
      <c r="B283" s="102" t="s">
        <v>130</v>
      </c>
      <c r="C283" s="102" t="s">
        <v>45</v>
      </c>
      <c r="D283" s="118" t="s">
        <v>71</v>
      </c>
      <c r="E283" s="133"/>
      <c r="F283" s="168">
        <f>F284</f>
        <v>500</v>
      </c>
    </row>
    <row r="284" spans="1:6" s="95" customFormat="1" ht="41.25" customHeight="1">
      <c r="A284" s="142" t="s">
        <v>373</v>
      </c>
      <c r="B284" s="102" t="s">
        <v>130</v>
      </c>
      <c r="C284" s="102" t="s">
        <v>45</v>
      </c>
      <c r="D284" s="118" t="s">
        <v>372</v>
      </c>
      <c r="E284" s="133"/>
      <c r="F284" s="168">
        <f>F285</f>
        <v>500</v>
      </c>
    </row>
    <row r="285" spans="1:6" s="95" customFormat="1" ht="26.25">
      <c r="A285" s="142" t="s">
        <v>157</v>
      </c>
      <c r="B285" s="102" t="s">
        <v>130</v>
      </c>
      <c r="C285" s="102" t="s">
        <v>45</v>
      </c>
      <c r="D285" s="118" t="s">
        <v>372</v>
      </c>
      <c r="E285" s="133" t="s">
        <v>158</v>
      </c>
      <c r="F285" s="168">
        <f>F286</f>
        <v>500</v>
      </c>
    </row>
    <row r="286" spans="1:6" s="95" customFormat="1" ht="12.75">
      <c r="A286" s="140" t="s">
        <v>222</v>
      </c>
      <c r="B286" s="106" t="s">
        <v>130</v>
      </c>
      <c r="C286" s="106" t="s">
        <v>45</v>
      </c>
      <c r="D286" s="385" t="s">
        <v>372</v>
      </c>
      <c r="E286" s="135" t="s">
        <v>223</v>
      </c>
      <c r="F286" s="169">
        <v>500</v>
      </c>
    </row>
    <row r="287" spans="1:6" s="95" customFormat="1" ht="12.75">
      <c r="A287" s="142" t="s">
        <v>247</v>
      </c>
      <c r="B287" s="102" t="s">
        <v>130</v>
      </c>
      <c r="C287" s="102" t="s">
        <v>64</v>
      </c>
      <c r="D287" s="118"/>
      <c r="E287" s="101"/>
      <c r="F287" s="168">
        <f>SUM(F288)</f>
        <v>4900</v>
      </c>
    </row>
    <row r="288" spans="1:6" s="95" customFormat="1" ht="26.25">
      <c r="A288" s="142" t="s">
        <v>309</v>
      </c>
      <c r="B288" s="102" t="s">
        <v>130</v>
      </c>
      <c r="C288" s="102" t="s">
        <v>64</v>
      </c>
      <c r="D288" s="118" t="s">
        <v>229</v>
      </c>
      <c r="E288" s="101"/>
      <c r="F288" s="168">
        <f>SUM(F289)</f>
        <v>4900</v>
      </c>
    </row>
    <row r="289" spans="1:6" s="95" customFormat="1" ht="26.25">
      <c r="A289" s="142" t="s">
        <v>107</v>
      </c>
      <c r="B289" s="102" t="s">
        <v>130</v>
      </c>
      <c r="C289" s="102" t="s">
        <v>64</v>
      </c>
      <c r="D289" s="118" t="s">
        <v>248</v>
      </c>
      <c r="E289" s="148"/>
      <c r="F289" s="168">
        <f>SUM(F290)</f>
        <v>4900</v>
      </c>
    </row>
    <row r="290" spans="1:6" s="95" customFormat="1" ht="12.75">
      <c r="A290" s="145" t="s">
        <v>220</v>
      </c>
      <c r="B290" s="102" t="s">
        <v>130</v>
      </c>
      <c r="C290" s="102" t="s">
        <v>64</v>
      </c>
      <c r="D290" s="118" t="s">
        <v>249</v>
      </c>
      <c r="E290" s="122"/>
      <c r="F290" s="168">
        <f>SUM(F291,F293)</f>
        <v>4900</v>
      </c>
    </row>
    <row r="291" spans="1:6" s="95" customFormat="1" ht="39">
      <c r="A291" s="139" t="s">
        <v>49</v>
      </c>
      <c r="B291" s="102" t="s">
        <v>130</v>
      </c>
      <c r="C291" s="102" t="s">
        <v>64</v>
      </c>
      <c r="D291" s="118" t="s">
        <v>249</v>
      </c>
      <c r="E291" s="133" t="s">
        <v>232</v>
      </c>
      <c r="F291" s="168">
        <f>SUM(F292)</f>
        <v>4377</v>
      </c>
    </row>
    <row r="292" spans="1:6" s="95" customFormat="1" ht="12.75">
      <c r="A292" s="140" t="s">
        <v>233</v>
      </c>
      <c r="B292" s="106" t="s">
        <v>130</v>
      </c>
      <c r="C292" s="106" t="s">
        <v>64</v>
      </c>
      <c r="D292" s="141" t="s">
        <v>249</v>
      </c>
      <c r="E292" s="135" t="s">
        <v>234</v>
      </c>
      <c r="F292" s="169">
        <v>4377</v>
      </c>
    </row>
    <row r="293" spans="1:6" s="95" customFormat="1" ht="26.25">
      <c r="A293" s="146" t="s">
        <v>57</v>
      </c>
      <c r="B293" s="102" t="s">
        <v>130</v>
      </c>
      <c r="C293" s="102" t="s">
        <v>64</v>
      </c>
      <c r="D293" s="118" t="s">
        <v>249</v>
      </c>
      <c r="E293" s="133">
        <v>200</v>
      </c>
      <c r="F293" s="168">
        <f>SUM(F294)</f>
        <v>523</v>
      </c>
    </row>
    <row r="294" spans="1:6" s="95" customFormat="1" ht="26.25">
      <c r="A294" s="143" t="s">
        <v>58</v>
      </c>
      <c r="B294" s="106" t="s">
        <v>130</v>
      </c>
      <c r="C294" s="106" t="s">
        <v>64</v>
      </c>
      <c r="D294" s="141" t="s">
        <v>249</v>
      </c>
      <c r="E294" s="135">
        <v>240</v>
      </c>
      <c r="F294" s="169">
        <v>523</v>
      </c>
    </row>
    <row r="295" spans="1:6" s="144" customFormat="1" ht="12.75">
      <c r="A295" s="116" t="s">
        <v>276</v>
      </c>
      <c r="B295" s="98" t="s">
        <v>250</v>
      </c>
      <c r="C295" s="98"/>
      <c r="D295" s="117"/>
      <c r="E295" s="117"/>
      <c r="F295" s="163">
        <f>SUM(F296)</f>
        <v>1230</v>
      </c>
    </row>
    <row r="296" spans="1:6" s="95" customFormat="1" ht="12.75">
      <c r="A296" s="112" t="s">
        <v>275</v>
      </c>
      <c r="B296" s="102" t="s">
        <v>250</v>
      </c>
      <c r="C296" s="102" t="s">
        <v>45</v>
      </c>
      <c r="D296" s="99"/>
      <c r="E296" s="99"/>
      <c r="F296" s="164">
        <f>SUM(F297)</f>
        <v>1230</v>
      </c>
    </row>
    <row r="297" spans="1:6" s="95" customFormat="1" ht="26.25">
      <c r="A297" s="103" t="s">
        <v>299</v>
      </c>
      <c r="B297" s="102" t="s">
        <v>250</v>
      </c>
      <c r="C297" s="102" t="s">
        <v>45</v>
      </c>
      <c r="D297" s="99" t="s">
        <v>47</v>
      </c>
      <c r="E297" s="99"/>
      <c r="F297" s="164">
        <f>F298</f>
        <v>1230</v>
      </c>
    </row>
    <row r="298" spans="1:6" s="95" customFormat="1" ht="12.75">
      <c r="A298" s="108" t="s">
        <v>108</v>
      </c>
      <c r="B298" s="102" t="s">
        <v>250</v>
      </c>
      <c r="C298" s="102" t="s">
        <v>45</v>
      </c>
      <c r="D298" s="99" t="s">
        <v>251</v>
      </c>
      <c r="E298" s="99"/>
      <c r="F298" s="164">
        <f>F299</f>
        <v>1230</v>
      </c>
    </row>
    <row r="299" spans="1:6" s="95" customFormat="1" ht="26.25">
      <c r="A299" s="108" t="s">
        <v>31</v>
      </c>
      <c r="B299" s="102" t="s">
        <v>250</v>
      </c>
      <c r="C299" s="102" t="s">
        <v>45</v>
      </c>
      <c r="D299" s="99" t="s">
        <v>252</v>
      </c>
      <c r="E299" s="99"/>
      <c r="F299" s="164">
        <f>F300</f>
        <v>1230</v>
      </c>
    </row>
    <row r="300" spans="1:6" s="95" customFormat="1" ht="12.75">
      <c r="A300" s="104" t="s">
        <v>253</v>
      </c>
      <c r="B300" s="102" t="s">
        <v>250</v>
      </c>
      <c r="C300" s="102" t="s">
        <v>45</v>
      </c>
      <c r="D300" s="99" t="s">
        <v>252</v>
      </c>
      <c r="E300" s="99">
        <v>300</v>
      </c>
      <c r="F300" s="164">
        <f>SUM(F301)</f>
        <v>1230</v>
      </c>
    </row>
    <row r="301" spans="1:6" s="95" customFormat="1" ht="12.75">
      <c r="A301" s="113" t="s">
        <v>274</v>
      </c>
      <c r="B301" s="106" t="s">
        <v>250</v>
      </c>
      <c r="C301" s="106" t="s">
        <v>45</v>
      </c>
      <c r="D301" s="107" t="s">
        <v>252</v>
      </c>
      <c r="E301" s="107">
        <v>320</v>
      </c>
      <c r="F301" s="165">
        <v>1230</v>
      </c>
    </row>
    <row r="302" spans="1:6" s="95" customFormat="1" ht="12.75">
      <c r="A302" s="116" t="s">
        <v>273</v>
      </c>
      <c r="B302" s="98" t="s">
        <v>73</v>
      </c>
      <c r="C302" s="98"/>
      <c r="D302" s="117"/>
      <c r="E302" s="117"/>
      <c r="F302" s="163">
        <f>F303</f>
        <v>28360</v>
      </c>
    </row>
    <row r="303" spans="1:6" s="95" customFormat="1" ht="12.75">
      <c r="A303" s="112" t="s">
        <v>254</v>
      </c>
      <c r="B303" s="102" t="s">
        <v>73</v>
      </c>
      <c r="C303" s="102" t="s">
        <v>45</v>
      </c>
      <c r="D303" s="152"/>
      <c r="E303" s="119"/>
      <c r="F303" s="168">
        <f>SUM(F304)</f>
        <v>28360</v>
      </c>
    </row>
    <row r="304" spans="1:6" s="95" customFormat="1" ht="39">
      <c r="A304" s="103" t="s">
        <v>310</v>
      </c>
      <c r="B304" s="102" t="s">
        <v>73</v>
      </c>
      <c r="C304" s="102" t="s">
        <v>45</v>
      </c>
      <c r="D304" s="118" t="s">
        <v>255</v>
      </c>
      <c r="E304" s="119"/>
      <c r="F304" s="168">
        <f>SUM(F305,F316)</f>
        <v>28360</v>
      </c>
    </row>
    <row r="305" spans="1:6" s="95" customFormat="1" ht="26.25">
      <c r="A305" s="103" t="s">
        <v>109</v>
      </c>
      <c r="B305" s="102" t="s">
        <v>73</v>
      </c>
      <c r="C305" s="102" t="s">
        <v>45</v>
      </c>
      <c r="D305" s="118" t="s">
        <v>19</v>
      </c>
      <c r="E305" s="119"/>
      <c r="F305" s="168">
        <f>SUM(F306,F313)</f>
        <v>10980</v>
      </c>
    </row>
    <row r="306" spans="1:6" s="95" customFormat="1" ht="12.75">
      <c r="A306" s="103" t="s">
        <v>220</v>
      </c>
      <c r="B306" s="102" t="s">
        <v>73</v>
      </c>
      <c r="C306" s="102" t="s">
        <v>45</v>
      </c>
      <c r="D306" s="118" t="s">
        <v>20</v>
      </c>
      <c r="E306" s="119"/>
      <c r="F306" s="168">
        <f>SUM(F307,F309,F311)</f>
        <v>10730</v>
      </c>
    </row>
    <row r="307" spans="1:6" s="95" customFormat="1" ht="39">
      <c r="A307" s="150" t="s">
        <v>49</v>
      </c>
      <c r="B307" s="102" t="s">
        <v>73</v>
      </c>
      <c r="C307" s="102" t="s">
        <v>45</v>
      </c>
      <c r="D307" s="118" t="s">
        <v>20</v>
      </c>
      <c r="E307" s="119">
        <v>100</v>
      </c>
      <c r="F307" s="168">
        <f>SUM(F308)</f>
        <v>7690</v>
      </c>
    </row>
    <row r="308" spans="1:6" s="95" customFormat="1" ht="12.75">
      <c r="A308" s="143" t="s">
        <v>233</v>
      </c>
      <c r="B308" s="106" t="s">
        <v>73</v>
      </c>
      <c r="C308" s="106" t="s">
        <v>45</v>
      </c>
      <c r="D308" s="141" t="s">
        <v>20</v>
      </c>
      <c r="E308" s="121">
        <v>110</v>
      </c>
      <c r="F308" s="169">
        <v>7690</v>
      </c>
    </row>
    <row r="309" spans="1:6" s="95" customFormat="1" ht="26.25">
      <c r="A309" s="104" t="s">
        <v>57</v>
      </c>
      <c r="B309" s="102" t="s">
        <v>73</v>
      </c>
      <c r="C309" s="102" t="s">
        <v>45</v>
      </c>
      <c r="D309" s="118" t="s">
        <v>20</v>
      </c>
      <c r="E309" s="119">
        <v>200</v>
      </c>
      <c r="F309" s="168">
        <f>SUM(F310)</f>
        <v>2995</v>
      </c>
    </row>
    <row r="310" spans="1:6" s="95" customFormat="1" ht="26.25">
      <c r="A310" s="113" t="s">
        <v>58</v>
      </c>
      <c r="B310" s="106" t="s">
        <v>73</v>
      </c>
      <c r="C310" s="106" t="s">
        <v>45</v>
      </c>
      <c r="D310" s="141" t="s">
        <v>20</v>
      </c>
      <c r="E310" s="121">
        <v>240</v>
      </c>
      <c r="F310" s="188">
        <v>2995</v>
      </c>
    </row>
    <row r="311" spans="1:6" s="95" customFormat="1" ht="12.75">
      <c r="A311" s="150" t="s">
        <v>235</v>
      </c>
      <c r="B311" s="102" t="s">
        <v>73</v>
      </c>
      <c r="C311" s="102" t="s">
        <v>45</v>
      </c>
      <c r="D311" s="118" t="s">
        <v>20</v>
      </c>
      <c r="E311" s="119">
        <v>800</v>
      </c>
      <c r="F311" s="168">
        <f>SUM(F312)</f>
        <v>45</v>
      </c>
    </row>
    <row r="312" spans="1:6" s="95" customFormat="1" ht="12.75">
      <c r="A312" s="147" t="s">
        <v>60</v>
      </c>
      <c r="B312" s="106" t="s">
        <v>73</v>
      </c>
      <c r="C312" s="106" t="s">
        <v>45</v>
      </c>
      <c r="D312" s="141" t="s">
        <v>20</v>
      </c>
      <c r="E312" s="121">
        <v>850</v>
      </c>
      <c r="F312" s="169">
        <v>45</v>
      </c>
    </row>
    <row r="313" spans="1:6" s="95" customFormat="1" ht="12.75">
      <c r="A313" s="151" t="s">
        <v>21</v>
      </c>
      <c r="B313" s="102" t="s">
        <v>73</v>
      </c>
      <c r="C313" s="102" t="s">
        <v>45</v>
      </c>
      <c r="D313" s="118" t="s">
        <v>22</v>
      </c>
      <c r="E313" s="119"/>
      <c r="F313" s="164">
        <f>F314</f>
        <v>250</v>
      </c>
    </row>
    <row r="314" spans="1:6" s="95" customFormat="1" ht="26.25">
      <c r="A314" s="104" t="s">
        <v>57</v>
      </c>
      <c r="B314" s="102" t="s">
        <v>73</v>
      </c>
      <c r="C314" s="102" t="s">
        <v>45</v>
      </c>
      <c r="D314" s="118" t="s">
        <v>22</v>
      </c>
      <c r="E314" s="119">
        <v>200</v>
      </c>
      <c r="F314" s="164">
        <f>SUM(F315)</f>
        <v>250</v>
      </c>
    </row>
    <row r="315" spans="1:6" s="95" customFormat="1" ht="26.25">
      <c r="A315" s="113" t="s">
        <v>58</v>
      </c>
      <c r="B315" s="106" t="s">
        <v>73</v>
      </c>
      <c r="C315" s="106" t="s">
        <v>45</v>
      </c>
      <c r="D315" s="141" t="s">
        <v>22</v>
      </c>
      <c r="E315" s="121">
        <v>240</v>
      </c>
      <c r="F315" s="165">
        <v>250</v>
      </c>
    </row>
    <row r="316" spans="1:6" s="95" customFormat="1" ht="12.75">
      <c r="A316" s="103" t="s">
        <v>9</v>
      </c>
      <c r="B316" s="102" t="s">
        <v>73</v>
      </c>
      <c r="C316" s="102" t="s">
        <v>45</v>
      </c>
      <c r="D316" s="118" t="s">
        <v>392</v>
      </c>
      <c r="E316" s="119"/>
      <c r="F316" s="168">
        <f>SUM(F317)</f>
        <v>17380</v>
      </c>
    </row>
    <row r="317" spans="1:6" s="95" customFormat="1" ht="26.25">
      <c r="A317" s="151" t="s">
        <v>388</v>
      </c>
      <c r="B317" s="102" t="s">
        <v>73</v>
      </c>
      <c r="C317" s="102" t="s">
        <v>45</v>
      </c>
      <c r="D317" s="118" t="s">
        <v>393</v>
      </c>
      <c r="E317" s="119"/>
      <c r="F317" s="164">
        <f>F318</f>
        <v>17380</v>
      </c>
    </row>
    <row r="318" spans="1:6" s="95" customFormat="1" ht="12.75">
      <c r="A318" s="104" t="s">
        <v>162</v>
      </c>
      <c r="B318" s="102" t="s">
        <v>73</v>
      </c>
      <c r="C318" s="102" t="s">
        <v>45</v>
      </c>
      <c r="D318" s="118" t="s">
        <v>393</v>
      </c>
      <c r="E318" s="119">
        <v>500</v>
      </c>
      <c r="F318" s="164">
        <f>SUM(F319)</f>
        <v>17380</v>
      </c>
    </row>
    <row r="319" spans="1:6" s="95" customFormat="1" ht="12.75">
      <c r="A319" s="113" t="s">
        <v>62</v>
      </c>
      <c r="B319" s="106" t="s">
        <v>73</v>
      </c>
      <c r="C319" s="106" t="s">
        <v>45</v>
      </c>
      <c r="D319" s="245" t="s">
        <v>393</v>
      </c>
      <c r="E319" s="121">
        <v>540</v>
      </c>
      <c r="F319" s="165">
        <v>17380</v>
      </c>
    </row>
    <row r="320" spans="1:6" s="95" customFormat="1" ht="12.75">
      <c r="A320" s="116" t="s">
        <v>23</v>
      </c>
      <c r="B320" s="98"/>
      <c r="C320" s="98"/>
      <c r="D320" s="117"/>
      <c r="E320" s="117"/>
      <c r="F320" s="163">
        <f>SUM(F7,F64,F85,F134,F243,F258,F295,F302)</f>
        <v>509486.8</v>
      </c>
    </row>
  </sheetData>
  <sheetProtection/>
  <mergeCells count="4">
    <mergeCell ref="A4:F4"/>
    <mergeCell ref="B3:F3"/>
    <mergeCell ref="B2:F2"/>
    <mergeCell ref="B1:F1"/>
  </mergeCells>
  <printOptions/>
  <pageMargins left="0.984251968503937" right="0.5905511811023623" top="0.5905511811023623" bottom="0.5905511811023623" header="0.31496062992125984" footer="0.31496062992125984"/>
  <pageSetup horizontalDpi="600" verticalDpi="600" orientation="portrait" paperSize="9" scale="75" r:id="rId1"/>
  <headerFooter>
    <oddFooter>&amp;CСтраница &amp;P</oddFooter>
  </headerFooter>
</worksheet>
</file>

<file path=xl/worksheets/sheet2.xml><?xml version="1.0" encoding="utf-8"?>
<worksheet xmlns="http://schemas.openxmlformats.org/spreadsheetml/2006/main" xmlns:r="http://schemas.openxmlformats.org/officeDocument/2006/relationships">
  <sheetPr>
    <tabColor theme="0"/>
  </sheetPr>
  <dimension ref="A1:P255"/>
  <sheetViews>
    <sheetView view="pageBreakPreview" zoomScale="85" zoomScaleSheetLayoutView="85" zoomScalePageLayoutView="0" workbookViewId="0" topLeftCell="A1">
      <selection activeCell="B2" sqref="B2:G2"/>
    </sheetView>
  </sheetViews>
  <sheetFormatPr defaultColWidth="9.140625" defaultRowHeight="15"/>
  <cols>
    <col min="1" max="1" width="66.28125" style="62" customWidth="1"/>
    <col min="2" max="2" width="3.140625" style="62" bestFit="1" customWidth="1"/>
    <col min="3" max="3" width="3.57421875" style="62" bestFit="1" customWidth="1"/>
    <col min="4" max="4" width="16.7109375" style="64" bestFit="1" customWidth="1"/>
    <col min="5" max="5" width="4.00390625" style="64" bestFit="1" customWidth="1"/>
    <col min="6" max="6" width="9.28125" style="2" bestFit="1" customWidth="1"/>
    <col min="7" max="7" width="9.140625" style="2" bestFit="1" customWidth="1"/>
    <col min="8" max="8" width="9.8515625" style="2" bestFit="1" customWidth="1"/>
    <col min="9" max="9" width="9.8515625" style="2" customWidth="1"/>
    <col min="10" max="16384" width="8.8515625" style="2" customWidth="1"/>
  </cols>
  <sheetData>
    <row r="1" spans="1:5" ht="12.75">
      <c r="A1" s="88"/>
      <c r="B1" s="89"/>
      <c r="C1" s="89"/>
      <c r="D1" s="283" t="s">
        <v>407</v>
      </c>
      <c r="E1" s="283"/>
    </row>
    <row r="2" spans="1:7" ht="58.5" customHeight="1">
      <c r="A2" s="88"/>
      <c r="B2" s="387" t="s">
        <v>11</v>
      </c>
      <c r="C2" s="387"/>
      <c r="D2" s="387"/>
      <c r="E2" s="387"/>
      <c r="F2" s="387"/>
      <c r="G2" s="387"/>
    </row>
    <row r="3" spans="1:7" ht="147" customHeight="1">
      <c r="A3" s="88"/>
      <c r="B3" s="387" t="s">
        <v>456</v>
      </c>
      <c r="C3" s="387"/>
      <c r="D3" s="387"/>
      <c r="E3" s="387"/>
      <c r="F3" s="387"/>
      <c r="G3" s="387"/>
    </row>
    <row r="4" spans="1:7" ht="69.75" customHeight="1">
      <c r="A4" s="386" t="s">
        <v>408</v>
      </c>
      <c r="B4" s="386"/>
      <c r="C4" s="386"/>
      <c r="D4" s="386"/>
      <c r="E4" s="386"/>
      <c r="F4" s="386"/>
      <c r="G4" s="386"/>
    </row>
    <row r="5" spans="1:5" ht="12.75">
      <c r="A5" s="88"/>
      <c r="B5" s="89"/>
      <c r="C5" s="89"/>
      <c r="D5" s="89"/>
      <c r="E5" s="89"/>
    </row>
    <row r="6" spans="1:7" s="95" customFormat="1" ht="52.5">
      <c r="A6" s="91" t="s">
        <v>39</v>
      </c>
      <c r="B6" s="92" t="s">
        <v>40</v>
      </c>
      <c r="C6" s="93" t="s">
        <v>41</v>
      </c>
      <c r="D6" s="93" t="s">
        <v>42</v>
      </c>
      <c r="E6" s="93" t="s">
        <v>43</v>
      </c>
      <c r="F6" s="94" t="s">
        <v>409</v>
      </c>
      <c r="G6" s="94" t="s">
        <v>410</v>
      </c>
    </row>
    <row r="7" spans="1:7" s="95" customFormat="1" ht="12.75">
      <c r="A7" s="96" t="s">
        <v>44</v>
      </c>
      <c r="B7" s="97" t="s">
        <v>45</v>
      </c>
      <c r="C7" s="98"/>
      <c r="D7" s="99"/>
      <c r="E7" s="99"/>
      <c r="F7" s="163">
        <f>SUM(F8,F14,F19,F32,F38)</f>
        <v>27497.4</v>
      </c>
      <c r="G7" s="163">
        <f>SUM(G8,G14,G19,G32,G38)</f>
        <v>27735</v>
      </c>
    </row>
    <row r="8" spans="1:7" s="95" customFormat="1" ht="26.25">
      <c r="A8" s="284" t="s">
        <v>411</v>
      </c>
      <c r="B8" s="101" t="s">
        <v>45</v>
      </c>
      <c r="C8" s="102" t="s">
        <v>46</v>
      </c>
      <c r="D8" s="97"/>
      <c r="E8" s="97"/>
      <c r="F8" s="164">
        <f aca="true" t="shared" si="0" ref="F8:G12">F9</f>
        <v>1500</v>
      </c>
      <c r="G8" s="164">
        <f t="shared" si="0"/>
        <v>1500</v>
      </c>
    </row>
    <row r="9" spans="1:7" s="95" customFormat="1" ht="39">
      <c r="A9" s="264" t="s">
        <v>299</v>
      </c>
      <c r="B9" s="102" t="s">
        <v>45</v>
      </c>
      <c r="C9" s="102" t="s">
        <v>46</v>
      </c>
      <c r="D9" s="99" t="s">
        <v>47</v>
      </c>
      <c r="E9" s="99"/>
      <c r="F9" s="164">
        <f t="shared" si="0"/>
        <v>1500</v>
      </c>
      <c r="G9" s="164">
        <f t="shared" si="0"/>
        <v>1500</v>
      </c>
    </row>
    <row r="10" spans="1:7" s="95" customFormat="1" ht="39">
      <c r="A10" s="260" t="s">
        <v>84</v>
      </c>
      <c r="B10" s="102" t="s">
        <v>45</v>
      </c>
      <c r="C10" s="102" t="s">
        <v>46</v>
      </c>
      <c r="D10" s="99" t="s">
        <v>48</v>
      </c>
      <c r="E10" s="99"/>
      <c r="F10" s="164">
        <f t="shared" si="0"/>
        <v>1500</v>
      </c>
      <c r="G10" s="164">
        <f t="shared" si="0"/>
        <v>1500</v>
      </c>
    </row>
    <row r="11" spans="1:7" s="95" customFormat="1" ht="26.25">
      <c r="A11" s="284" t="s">
        <v>412</v>
      </c>
      <c r="B11" s="102" t="s">
        <v>45</v>
      </c>
      <c r="C11" s="102" t="s">
        <v>46</v>
      </c>
      <c r="D11" s="99" t="s">
        <v>413</v>
      </c>
      <c r="E11" s="99"/>
      <c r="F11" s="164">
        <f t="shared" si="0"/>
        <v>1500</v>
      </c>
      <c r="G11" s="164">
        <f t="shared" si="0"/>
        <v>1500</v>
      </c>
    </row>
    <row r="12" spans="1:7" s="95" customFormat="1" ht="52.5">
      <c r="A12" s="264" t="s">
        <v>49</v>
      </c>
      <c r="B12" s="102" t="s">
        <v>45</v>
      </c>
      <c r="C12" s="102" t="s">
        <v>46</v>
      </c>
      <c r="D12" s="99" t="s">
        <v>413</v>
      </c>
      <c r="E12" s="99">
        <v>100</v>
      </c>
      <c r="F12" s="164">
        <f t="shared" si="0"/>
        <v>1500</v>
      </c>
      <c r="G12" s="164">
        <f t="shared" si="0"/>
        <v>1500</v>
      </c>
    </row>
    <row r="13" spans="1:7" s="95" customFormat="1" ht="26.25">
      <c r="A13" s="285" t="s">
        <v>50</v>
      </c>
      <c r="B13" s="106" t="s">
        <v>45</v>
      </c>
      <c r="C13" s="106" t="s">
        <v>46</v>
      </c>
      <c r="D13" s="107" t="s">
        <v>413</v>
      </c>
      <c r="E13" s="107">
        <v>120</v>
      </c>
      <c r="F13" s="165">
        <v>1500</v>
      </c>
      <c r="G13" s="165">
        <v>1500</v>
      </c>
    </row>
    <row r="14" spans="1:7" s="95" customFormat="1" ht="39">
      <c r="A14" s="264" t="s">
        <v>51</v>
      </c>
      <c r="B14" s="102" t="s">
        <v>45</v>
      </c>
      <c r="C14" s="102" t="s">
        <v>52</v>
      </c>
      <c r="D14" s="99"/>
      <c r="E14" s="99"/>
      <c r="F14" s="164">
        <f aca="true" t="shared" si="1" ref="F14:G17">SUM(F15)</f>
        <v>375</v>
      </c>
      <c r="G14" s="164">
        <f t="shared" si="1"/>
        <v>375</v>
      </c>
    </row>
    <row r="15" spans="1:7" s="95" customFormat="1" ht="26.25">
      <c r="A15" s="259" t="s">
        <v>53</v>
      </c>
      <c r="B15" s="102" t="s">
        <v>45</v>
      </c>
      <c r="C15" s="102" t="s">
        <v>52</v>
      </c>
      <c r="D15" s="109" t="s">
        <v>54</v>
      </c>
      <c r="E15" s="109"/>
      <c r="F15" s="164">
        <f t="shared" si="1"/>
        <v>375</v>
      </c>
      <c r="G15" s="164">
        <f t="shared" si="1"/>
        <v>375</v>
      </c>
    </row>
    <row r="16" spans="1:7" s="95" customFormat="1" ht="12.75">
      <c r="A16" s="259" t="s">
        <v>55</v>
      </c>
      <c r="B16" s="102" t="s">
        <v>45</v>
      </c>
      <c r="C16" s="102" t="s">
        <v>52</v>
      </c>
      <c r="D16" s="109" t="s">
        <v>56</v>
      </c>
      <c r="E16" s="109"/>
      <c r="F16" s="164">
        <f t="shared" si="1"/>
        <v>375</v>
      </c>
      <c r="G16" s="164">
        <f t="shared" si="1"/>
        <v>375</v>
      </c>
    </row>
    <row r="17" spans="1:7" s="95" customFormat="1" ht="26.25">
      <c r="A17" s="259" t="s">
        <v>57</v>
      </c>
      <c r="B17" s="102" t="s">
        <v>45</v>
      </c>
      <c r="C17" s="102" t="s">
        <v>52</v>
      </c>
      <c r="D17" s="109" t="s">
        <v>56</v>
      </c>
      <c r="E17" s="109">
        <v>200</v>
      </c>
      <c r="F17" s="164">
        <f t="shared" si="1"/>
        <v>375</v>
      </c>
      <c r="G17" s="164">
        <f t="shared" si="1"/>
        <v>375</v>
      </c>
    </row>
    <row r="18" spans="1:7" s="95" customFormat="1" ht="26.25">
      <c r="A18" s="286" t="s">
        <v>58</v>
      </c>
      <c r="B18" s="106" t="s">
        <v>45</v>
      </c>
      <c r="C18" s="106" t="s">
        <v>52</v>
      </c>
      <c r="D18" s="111" t="s">
        <v>56</v>
      </c>
      <c r="E18" s="111">
        <v>240</v>
      </c>
      <c r="F18" s="165">
        <v>375</v>
      </c>
      <c r="G18" s="165">
        <v>375</v>
      </c>
    </row>
    <row r="19" spans="1:7" s="95" customFormat="1" ht="39">
      <c r="A19" s="264" t="s">
        <v>63</v>
      </c>
      <c r="B19" s="102" t="s">
        <v>45</v>
      </c>
      <c r="C19" s="102" t="s">
        <v>64</v>
      </c>
      <c r="D19" s="99"/>
      <c r="E19" s="99"/>
      <c r="F19" s="164">
        <f>SUM(F20)</f>
        <v>24422.4</v>
      </c>
      <c r="G19" s="164">
        <f>SUM(G20)</f>
        <v>24660</v>
      </c>
    </row>
    <row r="20" spans="1:7" s="95" customFormat="1" ht="39">
      <c r="A20" s="264" t="s">
        <v>299</v>
      </c>
      <c r="B20" s="102" t="s">
        <v>45</v>
      </c>
      <c r="C20" s="102" t="s">
        <v>64</v>
      </c>
      <c r="D20" s="99" t="s">
        <v>47</v>
      </c>
      <c r="E20" s="99"/>
      <c r="F20" s="164">
        <f>SUM(F21)</f>
        <v>24422.4</v>
      </c>
      <c r="G20" s="164">
        <f>SUM(G21)</f>
        <v>24660</v>
      </c>
    </row>
    <row r="21" spans="1:7" s="95" customFormat="1" ht="39">
      <c r="A21" s="262" t="s">
        <v>84</v>
      </c>
      <c r="B21" s="102" t="s">
        <v>45</v>
      </c>
      <c r="C21" s="102" t="s">
        <v>64</v>
      </c>
      <c r="D21" s="99" t="s">
        <v>48</v>
      </c>
      <c r="E21" s="99"/>
      <c r="F21" s="164">
        <f>SUM(F22,F29)</f>
        <v>24422.4</v>
      </c>
      <c r="G21" s="164">
        <f>SUM(G22,G29)</f>
        <v>24660</v>
      </c>
    </row>
    <row r="22" spans="1:7" s="95" customFormat="1" ht="12.75">
      <c r="A22" s="264" t="s">
        <v>65</v>
      </c>
      <c r="B22" s="102" t="s">
        <v>45</v>
      </c>
      <c r="C22" s="102" t="s">
        <v>64</v>
      </c>
      <c r="D22" s="109" t="s">
        <v>66</v>
      </c>
      <c r="E22" s="109"/>
      <c r="F22" s="164">
        <f>F23+F25+F27</f>
        <v>23422.4</v>
      </c>
      <c r="G22" s="164">
        <f>G23+G25+G27</f>
        <v>23160</v>
      </c>
    </row>
    <row r="23" spans="1:7" s="95" customFormat="1" ht="52.5">
      <c r="A23" s="259" t="s">
        <v>49</v>
      </c>
      <c r="B23" s="102" t="s">
        <v>45</v>
      </c>
      <c r="C23" s="102" t="s">
        <v>64</v>
      </c>
      <c r="D23" s="109" t="s">
        <v>66</v>
      </c>
      <c r="E23" s="109">
        <v>100</v>
      </c>
      <c r="F23" s="164">
        <f>F24</f>
        <v>21960</v>
      </c>
      <c r="G23" s="164">
        <f>G24</f>
        <v>21128</v>
      </c>
    </row>
    <row r="24" spans="1:7" s="95" customFormat="1" ht="26.25">
      <c r="A24" s="286" t="s">
        <v>50</v>
      </c>
      <c r="B24" s="106" t="s">
        <v>45</v>
      </c>
      <c r="C24" s="106" t="s">
        <v>64</v>
      </c>
      <c r="D24" s="111" t="s">
        <v>66</v>
      </c>
      <c r="E24" s="111">
        <v>120</v>
      </c>
      <c r="F24" s="287">
        <v>21960</v>
      </c>
      <c r="G24" s="165">
        <v>21128</v>
      </c>
    </row>
    <row r="25" spans="1:7" s="95" customFormat="1" ht="26.25">
      <c r="A25" s="260" t="s">
        <v>57</v>
      </c>
      <c r="B25" s="102" t="s">
        <v>45</v>
      </c>
      <c r="C25" s="102" t="s">
        <v>64</v>
      </c>
      <c r="D25" s="109" t="s">
        <v>66</v>
      </c>
      <c r="E25" s="109">
        <v>200</v>
      </c>
      <c r="F25" s="164">
        <f>F26</f>
        <v>1262.4</v>
      </c>
      <c r="G25" s="164">
        <f>G26</f>
        <v>1832</v>
      </c>
    </row>
    <row r="26" spans="1:7" s="95" customFormat="1" ht="26.25">
      <c r="A26" s="288" t="s">
        <v>58</v>
      </c>
      <c r="B26" s="102" t="s">
        <v>45</v>
      </c>
      <c r="C26" s="102" t="s">
        <v>64</v>
      </c>
      <c r="D26" s="111" t="s">
        <v>66</v>
      </c>
      <c r="E26" s="111">
        <v>240</v>
      </c>
      <c r="F26" s="165">
        <v>1262.4</v>
      </c>
      <c r="G26" s="165">
        <v>1832</v>
      </c>
    </row>
    <row r="27" spans="1:7" s="95" customFormat="1" ht="12.75">
      <c r="A27" s="264" t="s">
        <v>59</v>
      </c>
      <c r="B27" s="102" t="s">
        <v>45</v>
      </c>
      <c r="C27" s="102" t="s">
        <v>64</v>
      </c>
      <c r="D27" s="109" t="s">
        <v>66</v>
      </c>
      <c r="E27" s="109">
        <v>800</v>
      </c>
      <c r="F27" s="164">
        <f>F28</f>
        <v>200</v>
      </c>
      <c r="G27" s="164">
        <f>G28</f>
        <v>200</v>
      </c>
    </row>
    <row r="28" spans="1:7" s="95" customFormat="1" ht="12.75">
      <c r="A28" s="285" t="s">
        <v>60</v>
      </c>
      <c r="B28" s="106" t="s">
        <v>45</v>
      </c>
      <c r="C28" s="106" t="s">
        <v>64</v>
      </c>
      <c r="D28" s="111" t="s">
        <v>66</v>
      </c>
      <c r="E28" s="111">
        <v>850</v>
      </c>
      <c r="F28" s="165">
        <v>200</v>
      </c>
      <c r="G28" s="165">
        <v>200</v>
      </c>
    </row>
    <row r="29" spans="1:7" s="95" customFormat="1" ht="26.25">
      <c r="A29" s="260" t="s">
        <v>67</v>
      </c>
      <c r="B29" s="102" t="s">
        <v>45</v>
      </c>
      <c r="C29" s="102" t="s">
        <v>64</v>
      </c>
      <c r="D29" s="99" t="s">
        <v>68</v>
      </c>
      <c r="E29" s="99"/>
      <c r="F29" s="164">
        <f>F30</f>
        <v>1000</v>
      </c>
      <c r="G29" s="164">
        <f>G30</f>
        <v>1500</v>
      </c>
    </row>
    <row r="30" spans="1:7" s="95" customFormat="1" ht="26.25">
      <c r="A30" s="264" t="s">
        <v>57</v>
      </c>
      <c r="B30" s="102" t="s">
        <v>45</v>
      </c>
      <c r="C30" s="102" t="s">
        <v>64</v>
      </c>
      <c r="D30" s="99" t="s">
        <v>68</v>
      </c>
      <c r="E30" s="99">
        <v>200</v>
      </c>
      <c r="F30" s="164">
        <f>F31</f>
        <v>1000</v>
      </c>
      <c r="G30" s="164">
        <f>G31</f>
        <v>1500</v>
      </c>
    </row>
    <row r="31" spans="1:7" s="95" customFormat="1" ht="26.25">
      <c r="A31" s="261" t="s">
        <v>58</v>
      </c>
      <c r="B31" s="106" t="s">
        <v>45</v>
      </c>
      <c r="C31" s="106" t="s">
        <v>64</v>
      </c>
      <c r="D31" s="107" t="s">
        <v>68</v>
      </c>
      <c r="E31" s="107">
        <v>240</v>
      </c>
      <c r="F31" s="287">
        <v>1000</v>
      </c>
      <c r="G31" s="165">
        <v>1500</v>
      </c>
    </row>
    <row r="32" spans="1:7" s="95" customFormat="1" ht="12.75">
      <c r="A32" s="262" t="s">
        <v>72</v>
      </c>
      <c r="B32" s="102" t="s">
        <v>45</v>
      </c>
      <c r="C32" s="102" t="s">
        <v>73</v>
      </c>
      <c r="D32" s="99"/>
      <c r="E32" s="99"/>
      <c r="F32" s="164">
        <f aca="true" t="shared" si="2" ref="F32:G36">F33</f>
        <v>1000</v>
      </c>
      <c r="G32" s="164">
        <f t="shared" si="2"/>
        <v>1000</v>
      </c>
    </row>
    <row r="33" spans="1:7" s="95" customFormat="1" ht="39">
      <c r="A33" s="264" t="s">
        <v>299</v>
      </c>
      <c r="B33" s="102" t="s">
        <v>45</v>
      </c>
      <c r="C33" s="102" t="s">
        <v>73</v>
      </c>
      <c r="D33" s="99" t="s">
        <v>47</v>
      </c>
      <c r="E33" s="99"/>
      <c r="F33" s="164">
        <f t="shared" si="2"/>
        <v>1000</v>
      </c>
      <c r="G33" s="164">
        <f t="shared" si="2"/>
        <v>1000</v>
      </c>
    </row>
    <row r="34" spans="1:7" s="95" customFormat="1" ht="12.75">
      <c r="A34" s="264" t="s">
        <v>85</v>
      </c>
      <c r="B34" s="102" t="s">
        <v>45</v>
      </c>
      <c r="C34" s="102" t="s">
        <v>73</v>
      </c>
      <c r="D34" s="99" t="s">
        <v>74</v>
      </c>
      <c r="E34" s="99"/>
      <c r="F34" s="164">
        <f t="shared" si="2"/>
        <v>1000</v>
      </c>
      <c r="G34" s="164">
        <f t="shared" si="2"/>
        <v>1000</v>
      </c>
    </row>
    <row r="35" spans="1:7" s="95" customFormat="1" ht="39">
      <c r="A35" s="260" t="s">
        <v>75</v>
      </c>
      <c r="B35" s="102" t="s">
        <v>45</v>
      </c>
      <c r="C35" s="102" t="s">
        <v>73</v>
      </c>
      <c r="D35" s="99" t="s">
        <v>76</v>
      </c>
      <c r="E35" s="99"/>
      <c r="F35" s="164">
        <f t="shared" si="2"/>
        <v>1000</v>
      </c>
      <c r="G35" s="164">
        <f t="shared" si="2"/>
        <v>1000</v>
      </c>
    </row>
    <row r="36" spans="1:7" s="95" customFormat="1" ht="12.75">
      <c r="A36" s="264" t="s">
        <v>59</v>
      </c>
      <c r="B36" s="102" t="s">
        <v>45</v>
      </c>
      <c r="C36" s="102" t="s">
        <v>73</v>
      </c>
      <c r="D36" s="99" t="s">
        <v>76</v>
      </c>
      <c r="E36" s="99">
        <v>800</v>
      </c>
      <c r="F36" s="164">
        <f t="shared" si="2"/>
        <v>1000</v>
      </c>
      <c r="G36" s="164">
        <f t="shared" si="2"/>
        <v>1000</v>
      </c>
    </row>
    <row r="37" spans="1:7" s="95" customFormat="1" ht="12.75">
      <c r="A37" s="286" t="s">
        <v>77</v>
      </c>
      <c r="B37" s="106" t="s">
        <v>45</v>
      </c>
      <c r="C37" s="106" t="s">
        <v>73</v>
      </c>
      <c r="D37" s="107" t="s">
        <v>76</v>
      </c>
      <c r="E37" s="107">
        <v>870</v>
      </c>
      <c r="F37" s="165">
        <v>1000</v>
      </c>
      <c r="G37" s="165">
        <v>1000</v>
      </c>
    </row>
    <row r="38" spans="1:7" s="95" customFormat="1" ht="12.75">
      <c r="A38" s="262" t="s">
        <v>78</v>
      </c>
      <c r="B38" s="102" t="s">
        <v>45</v>
      </c>
      <c r="C38" s="102" t="s">
        <v>79</v>
      </c>
      <c r="D38" s="99"/>
      <c r="E38" s="99"/>
      <c r="F38" s="164">
        <f>SUM(F39)</f>
        <v>200</v>
      </c>
      <c r="G38" s="164">
        <f>SUM(G39)</f>
        <v>200</v>
      </c>
    </row>
    <row r="39" spans="1:7" s="95" customFormat="1" ht="39">
      <c r="A39" s="264" t="s">
        <v>299</v>
      </c>
      <c r="B39" s="102" t="s">
        <v>45</v>
      </c>
      <c r="C39" s="102" t="s">
        <v>79</v>
      </c>
      <c r="D39" s="99" t="s">
        <v>47</v>
      </c>
      <c r="E39" s="99"/>
      <c r="F39" s="164">
        <f>SUM(F40)</f>
        <v>200</v>
      </c>
      <c r="G39" s="164">
        <f>SUM(G40)</f>
        <v>200</v>
      </c>
    </row>
    <row r="40" spans="1:7" s="95" customFormat="1" ht="26.25">
      <c r="A40" s="259" t="s">
        <v>86</v>
      </c>
      <c r="B40" s="102" t="s">
        <v>45</v>
      </c>
      <c r="C40" s="102" t="s">
        <v>79</v>
      </c>
      <c r="D40" s="99" t="s">
        <v>80</v>
      </c>
      <c r="E40" s="99"/>
      <c r="F40" s="164">
        <f aca="true" t="shared" si="3" ref="F40:G42">F41</f>
        <v>200</v>
      </c>
      <c r="G40" s="164">
        <f t="shared" si="3"/>
        <v>200</v>
      </c>
    </row>
    <row r="41" spans="1:7" s="95" customFormat="1" ht="26.25">
      <c r="A41" s="260" t="s">
        <v>81</v>
      </c>
      <c r="B41" s="102" t="s">
        <v>45</v>
      </c>
      <c r="C41" s="102" t="s">
        <v>79</v>
      </c>
      <c r="D41" s="99" t="s">
        <v>82</v>
      </c>
      <c r="E41" s="99"/>
      <c r="F41" s="164">
        <f t="shared" si="3"/>
        <v>200</v>
      </c>
      <c r="G41" s="164">
        <f t="shared" si="3"/>
        <v>200</v>
      </c>
    </row>
    <row r="42" spans="1:7" s="95" customFormat="1" ht="26.25">
      <c r="A42" s="284" t="s">
        <v>57</v>
      </c>
      <c r="B42" s="102" t="s">
        <v>45</v>
      </c>
      <c r="C42" s="102" t="s">
        <v>79</v>
      </c>
      <c r="D42" s="99" t="s">
        <v>82</v>
      </c>
      <c r="E42" s="99">
        <v>200</v>
      </c>
      <c r="F42" s="164">
        <f t="shared" si="3"/>
        <v>200</v>
      </c>
      <c r="G42" s="164">
        <f t="shared" si="3"/>
        <v>200</v>
      </c>
    </row>
    <row r="43" spans="1:7" s="95" customFormat="1" ht="26.25">
      <c r="A43" s="261" t="s">
        <v>58</v>
      </c>
      <c r="B43" s="106" t="s">
        <v>45</v>
      </c>
      <c r="C43" s="106" t="s">
        <v>79</v>
      </c>
      <c r="D43" s="107" t="s">
        <v>82</v>
      </c>
      <c r="E43" s="107">
        <v>240</v>
      </c>
      <c r="F43" s="165">
        <v>200</v>
      </c>
      <c r="G43" s="165">
        <v>200</v>
      </c>
    </row>
    <row r="44" spans="1:7" s="95" customFormat="1" ht="12.75">
      <c r="A44" s="289" t="s">
        <v>115</v>
      </c>
      <c r="B44" s="98" t="s">
        <v>52</v>
      </c>
      <c r="C44" s="98"/>
      <c r="D44" s="117"/>
      <c r="E44" s="117"/>
      <c r="F44" s="163">
        <f>SUM(F45,F55)</f>
        <v>800</v>
      </c>
      <c r="G44" s="163">
        <f>SUM(G45,G55)</f>
        <v>2510</v>
      </c>
    </row>
    <row r="45" spans="1:7" s="95" customFormat="1" ht="26.25">
      <c r="A45" s="262" t="s">
        <v>116</v>
      </c>
      <c r="B45" s="102" t="s">
        <v>52</v>
      </c>
      <c r="C45" s="102" t="s">
        <v>117</v>
      </c>
      <c r="D45" s="99"/>
      <c r="E45" s="99"/>
      <c r="F45" s="164">
        <f>F46</f>
        <v>240</v>
      </c>
      <c r="G45" s="164">
        <f>G46</f>
        <v>1640</v>
      </c>
    </row>
    <row r="46" spans="1:7" s="95" customFormat="1" ht="39">
      <c r="A46" s="264" t="s">
        <v>300</v>
      </c>
      <c r="B46" s="102" t="s">
        <v>52</v>
      </c>
      <c r="C46" s="102" t="s">
        <v>117</v>
      </c>
      <c r="D46" s="118" t="s">
        <v>118</v>
      </c>
      <c r="E46" s="119"/>
      <c r="F46" s="164">
        <f>SUM(F51+F47)</f>
        <v>240</v>
      </c>
      <c r="G46" s="164">
        <f>SUM(G51+G47)</f>
        <v>1640</v>
      </c>
    </row>
    <row r="47" spans="1:7" s="95" customFormat="1" ht="26.25">
      <c r="A47" s="259" t="s">
        <v>87</v>
      </c>
      <c r="B47" s="102" t="s">
        <v>52</v>
      </c>
      <c r="C47" s="102" t="s">
        <v>117</v>
      </c>
      <c r="D47" s="101" t="s">
        <v>201</v>
      </c>
      <c r="E47" s="119"/>
      <c r="F47" s="164">
        <f>SUM(F49)</f>
        <v>240</v>
      </c>
      <c r="G47" s="164">
        <f>SUM(G49)</f>
        <v>240</v>
      </c>
    </row>
    <row r="48" spans="1:7" s="95" customFormat="1" ht="12.75">
      <c r="A48" s="264" t="s">
        <v>203</v>
      </c>
      <c r="B48" s="102" t="s">
        <v>52</v>
      </c>
      <c r="C48" s="102" t="s">
        <v>117</v>
      </c>
      <c r="D48" s="101" t="s">
        <v>202</v>
      </c>
      <c r="E48" s="119"/>
      <c r="F48" s="164">
        <f>SUM(F49)</f>
        <v>240</v>
      </c>
      <c r="G48" s="164">
        <f>SUM(G49)</f>
        <v>240</v>
      </c>
    </row>
    <row r="49" spans="1:7" s="95" customFormat="1" ht="26.25">
      <c r="A49" s="260" t="s">
        <v>57</v>
      </c>
      <c r="B49" s="102" t="s">
        <v>52</v>
      </c>
      <c r="C49" s="102" t="s">
        <v>117</v>
      </c>
      <c r="D49" s="101" t="s">
        <v>202</v>
      </c>
      <c r="E49" s="119">
        <v>200</v>
      </c>
      <c r="F49" s="164">
        <f>F50</f>
        <v>240</v>
      </c>
      <c r="G49" s="164">
        <f>G50</f>
        <v>240</v>
      </c>
    </row>
    <row r="50" spans="1:7" s="95" customFormat="1" ht="26.25">
      <c r="A50" s="288" t="s">
        <v>58</v>
      </c>
      <c r="B50" s="106" t="s">
        <v>52</v>
      </c>
      <c r="C50" s="106" t="s">
        <v>117</v>
      </c>
      <c r="D50" s="120" t="s">
        <v>202</v>
      </c>
      <c r="E50" s="121">
        <v>240</v>
      </c>
      <c r="F50" s="165">
        <v>240</v>
      </c>
      <c r="G50" s="165">
        <v>240</v>
      </c>
    </row>
    <row r="51" spans="1:7" s="95" customFormat="1" ht="39">
      <c r="A51" s="259" t="s">
        <v>88</v>
      </c>
      <c r="B51" s="102" t="s">
        <v>52</v>
      </c>
      <c r="C51" s="102" t="s">
        <v>117</v>
      </c>
      <c r="D51" s="101" t="s">
        <v>119</v>
      </c>
      <c r="E51" s="122"/>
      <c r="F51" s="168">
        <f aca="true" t="shared" si="4" ref="F51:G53">SUM(F52)</f>
        <v>0</v>
      </c>
      <c r="G51" s="168">
        <f t="shared" si="4"/>
        <v>1400</v>
      </c>
    </row>
    <row r="52" spans="1:7" s="95" customFormat="1" ht="26.25">
      <c r="A52" s="290" t="s">
        <v>414</v>
      </c>
      <c r="B52" s="102" t="s">
        <v>52</v>
      </c>
      <c r="C52" s="102" t="s">
        <v>117</v>
      </c>
      <c r="D52" s="70" t="s">
        <v>415</v>
      </c>
      <c r="E52" s="123"/>
      <c r="F52" s="166">
        <f t="shared" si="4"/>
        <v>0</v>
      </c>
      <c r="G52" s="166">
        <f t="shared" si="4"/>
        <v>1400</v>
      </c>
    </row>
    <row r="53" spans="1:7" s="95" customFormat="1" ht="26.25">
      <c r="A53" s="27" t="s">
        <v>57</v>
      </c>
      <c r="B53" s="102" t="s">
        <v>52</v>
      </c>
      <c r="C53" s="102" t="s">
        <v>117</v>
      </c>
      <c r="D53" s="70" t="s">
        <v>415</v>
      </c>
      <c r="E53" s="124" t="s">
        <v>120</v>
      </c>
      <c r="F53" s="166">
        <f t="shared" si="4"/>
        <v>0</v>
      </c>
      <c r="G53" s="166">
        <f t="shared" si="4"/>
        <v>1400</v>
      </c>
    </row>
    <row r="54" spans="1:7" s="95" customFormat="1" ht="26.25">
      <c r="A54" s="18" t="s">
        <v>58</v>
      </c>
      <c r="B54" s="106" t="s">
        <v>52</v>
      </c>
      <c r="C54" s="106" t="s">
        <v>117</v>
      </c>
      <c r="D54" s="72" t="s">
        <v>415</v>
      </c>
      <c r="E54" s="125" t="s">
        <v>121</v>
      </c>
      <c r="F54" s="167">
        <v>0</v>
      </c>
      <c r="G54" s="167">
        <v>1400</v>
      </c>
    </row>
    <row r="55" spans="1:7" s="95" customFormat="1" ht="26.25">
      <c r="A55" s="264" t="s">
        <v>285</v>
      </c>
      <c r="B55" s="102" t="s">
        <v>52</v>
      </c>
      <c r="C55" s="102" t="s">
        <v>122</v>
      </c>
      <c r="D55" s="101"/>
      <c r="E55" s="119"/>
      <c r="F55" s="164">
        <f>SUM(F56)</f>
        <v>560</v>
      </c>
      <c r="G55" s="164">
        <f>SUM(G56)</f>
        <v>870</v>
      </c>
    </row>
    <row r="56" spans="1:7" s="95" customFormat="1" ht="39">
      <c r="A56" s="264" t="s">
        <v>300</v>
      </c>
      <c r="B56" s="102" t="s">
        <v>52</v>
      </c>
      <c r="C56" s="102" t="s">
        <v>122</v>
      </c>
      <c r="D56" s="118" t="s">
        <v>118</v>
      </c>
      <c r="E56" s="119"/>
      <c r="F56" s="164">
        <f>SUM(F57,F61)</f>
        <v>560</v>
      </c>
      <c r="G56" s="164">
        <f>SUM(G57,G61)</f>
        <v>870</v>
      </c>
    </row>
    <row r="57" spans="1:7" s="95" customFormat="1" ht="26.25">
      <c r="A57" s="259" t="s">
        <v>89</v>
      </c>
      <c r="B57" s="102" t="s">
        <v>52</v>
      </c>
      <c r="C57" s="102" t="s">
        <v>122</v>
      </c>
      <c r="D57" s="101" t="s">
        <v>123</v>
      </c>
      <c r="E57" s="119"/>
      <c r="F57" s="164">
        <f>SUM(F59)</f>
        <v>300</v>
      </c>
      <c r="G57" s="164">
        <f>SUM(G59)</f>
        <v>600</v>
      </c>
    </row>
    <row r="58" spans="1:7" s="95" customFormat="1" ht="12.75">
      <c r="A58" s="264" t="s">
        <v>124</v>
      </c>
      <c r="B58" s="102" t="s">
        <v>52</v>
      </c>
      <c r="C58" s="102" t="s">
        <v>122</v>
      </c>
      <c r="D58" s="101" t="s">
        <v>125</v>
      </c>
      <c r="E58" s="119"/>
      <c r="F58" s="164">
        <f>SUM(F59)</f>
        <v>300</v>
      </c>
      <c r="G58" s="164">
        <f>SUM(G59)</f>
        <v>600</v>
      </c>
    </row>
    <row r="59" spans="1:7" s="95" customFormat="1" ht="26.25">
      <c r="A59" s="260" t="s">
        <v>57</v>
      </c>
      <c r="B59" s="102" t="s">
        <v>52</v>
      </c>
      <c r="C59" s="102" t="s">
        <v>122</v>
      </c>
      <c r="D59" s="101" t="s">
        <v>125</v>
      </c>
      <c r="E59" s="119">
        <v>200</v>
      </c>
      <c r="F59" s="164">
        <f>F60</f>
        <v>300</v>
      </c>
      <c r="G59" s="164">
        <f>G60</f>
        <v>600</v>
      </c>
    </row>
    <row r="60" spans="1:7" s="95" customFormat="1" ht="26.25">
      <c r="A60" s="288" t="s">
        <v>58</v>
      </c>
      <c r="B60" s="106" t="s">
        <v>52</v>
      </c>
      <c r="C60" s="106" t="s">
        <v>122</v>
      </c>
      <c r="D60" s="120" t="s">
        <v>125</v>
      </c>
      <c r="E60" s="121">
        <v>240</v>
      </c>
      <c r="F60" s="165">
        <v>300</v>
      </c>
      <c r="G60" s="165">
        <v>600</v>
      </c>
    </row>
    <row r="61" spans="1:7" s="95" customFormat="1" ht="26.25">
      <c r="A61" s="259" t="s">
        <v>90</v>
      </c>
      <c r="B61" s="102" t="s">
        <v>52</v>
      </c>
      <c r="C61" s="102" t="s">
        <v>122</v>
      </c>
      <c r="D61" s="101" t="s">
        <v>126</v>
      </c>
      <c r="E61" s="119"/>
      <c r="F61" s="164">
        <f>SUM(F62)</f>
        <v>260</v>
      </c>
      <c r="G61" s="164">
        <f>SUM(G62)</f>
        <v>270</v>
      </c>
    </row>
    <row r="62" spans="1:7" s="95" customFormat="1" ht="26.25">
      <c r="A62" s="264" t="s">
        <v>127</v>
      </c>
      <c r="B62" s="102" t="s">
        <v>52</v>
      </c>
      <c r="C62" s="102" t="s">
        <v>122</v>
      </c>
      <c r="D62" s="101" t="s">
        <v>128</v>
      </c>
      <c r="E62" s="119"/>
      <c r="F62" s="164">
        <f>SUM(F63)</f>
        <v>260</v>
      </c>
      <c r="G62" s="164">
        <f>SUM(G63)</f>
        <v>270</v>
      </c>
    </row>
    <row r="63" spans="1:7" s="95" customFormat="1" ht="26.25">
      <c r="A63" s="260" t="s">
        <v>57</v>
      </c>
      <c r="B63" s="102" t="s">
        <v>52</v>
      </c>
      <c r="C63" s="102" t="s">
        <v>122</v>
      </c>
      <c r="D63" s="101" t="s">
        <v>128</v>
      </c>
      <c r="E63" s="119">
        <v>200</v>
      </c>
      <c r="F63" s="164">
        <f>F64</f>
        <v>260</v>
      </c>
      <c r="G63" s="164">
        <f>G64</f>
        <v>270</v>
      </c>
    </row>
    <row r="64" spans="1:7" s="95" customFormat="1" ht="26.25">
      <c r="A64" s="288" t="s">
        <v>58</v>
      </c>
      <c r="B64" s="106" t="s">
        <v>52</v>
      </c>
      <c r="C64" s="106" t="s">
        <v>122</v>
      </c>
      <c r="D64" s="101" t="s">
        <v>128</v>
      </c>
      <c r="E64" s="121">
        <v>240</v>
      </c>
      <c r="F64" s="165">
        <v>260</v>
      </c>
      <c r="G64" s="165">
        <v>270</v>
      </c>
    </row>
    <row r="65" spans="1:7" s="95" customFormat="1" ht="12.75">
      <c r="A65" s="289" t="s">
        <v>284</v>
      </c>
      <c r="B65" s="98" t="s">
        <v>64</v>
      </c>
      <c r="C65" s="98"/>
      <c r="D65" s="117"/>
      <c r="E65" s="117"/>
      <c r="F65" s="163">
        <f>SUM(F66,F73,F93,F86)</f>
        <v>23820</v>
      </c>
      <c r="G65" s="163">
        <f>SUM(G66,G73,G93,G86)</f>
        <v>28565</v>
      </c>
    </row>
    <row r="66" spans="1:7" s="95" customFormat="1" ht="12.75">
      <c r="A66" s="262" t="s">
        <v>129</v>
      </c>
      <c r="B66" s="102" t="s">
        <v>64</v>
      </c>
      <c r="C66" s="102" t="s">
        <v>130</v>
      </c>
      <c r="D66" s="99"/>
      <c r="E66" s="99"/>
      <c r="F66" s="164">
        <f aca="true" t="shared" si="5" ref="F66:G68">SUM(F67)</f>
        <v>12173</v>
      </c>
      <c r="G66" s="164">
        <f t="shared" si="5"/>
        <v>10959</v>
      </c>
    </row>
    <row r="67" spans="1:7" s="95" customFormat="1" ht="39">
      <c r="A67" s="262" t="s">
        <v>301</v>
      </c>
      <c r="B67" s="102" t="s">
        <v>64</v>
      </c>
      <c r="C67" s="102" t="s">
        <v>130</v>
      </c>
      <c r="D67" s="102" t="s">
        <v>131</v>
      </c>
      <c r="E67" s="99"/>
      <c r="F67" s="164">
        <f t="shared" si="5"/>
        <v>12173</v>
      </c>
      <c r="G67" s="164">
        <f t="shared" si="5"/>
        <v>10959</v>
      </c>
    </row>
    <row r="68" spans="1:7" s="95" customFormat="1" ht="12.75">
      <c r="A68" s="262" t="s">
        <v>91</v>
      </c>
      <c r="B68" s="102" t="s">
        <v>64</v>
      </c>
      <c r="C68" s="102" t="s">
        <v>130</v>
      </c>
      <c r="D68" s="102" t="s">
        <v>132</v>
      </c>
      <c r="E68" s="99"/>
      <c r="F68" s="164">
        <f t="shared" si="5"/>
        <v>12173</v>
      </c>
      <c r="G68" s="164">
        <f t="shared" si="5"/>
        <v>10959</v>
      </c>
    </row>
    <row r="69" spans="1:7" s="95" customFormat="1" ht="39">
      <c r="A69" s="259" t="s">
        <v>92</v>
      </c>
      <c r="B69" s="102" t="s">
        <v>64</v>
      </c>
      <c r="C69" s="102" t="s">
        <v>130</v>
      </c>
      <c r="D69" s="102" t="s">
        <v>133</v>
      </c>
      <c r="E69" s="99"/>
      <c r="F69" s="164">
        <f>F70</f>
        <v>12173</v>
      </c>
      <c r="G69" s="164">
        <f>G70</f>
        <v>10959</v>
      </c>
    </row>
    <row r="70" spans="1:7" s="95" customFormat="1" ht="39">
      <c r="A70" s="259" t="s">
        <v>323</v>
      </c>
      <c r="B70" s="102" t="s">
        <v>64</v>
      </c>
      <c r="C70" s="102" t="s">
        <v>130</v>
      </c>
      <c r="D70" s="102" t="s">
        <v>325</v>
      </c>
      <c r="E70" s="99"/>
      <c r="F70" s="164">
        <f>SUM(F71)</f>
        <v>12173</v>
      </c>
      <c r="G70" s="164">
        <f>SUM(G71)</f>
        <v>10959</v>
      </c>
    </row>
    <row r="71" spans="1:7" s="95" customFormat="1" ht="12.75">
      <c r="A71" s="260" t="s">
        <v>162</v>
      </c>
      <c r="B71" s="102" t="s">
        <v>64</v>
      </c>
      <c r="C71" s="102" t="s">
        <v>130</v>
      </c>
      <c r="D71" s="102" t="s">
        <v>325</v>
      </c>
      <c r="E71" s="99">
        <v>500</v>
      </c>
      <c r="F71" s="164">
        <f>F72</f>
        <v>12173</v>
      </c>
      <c r="G71" s="164">
        <f>G72</f>
        <v>10959</v>
      </c>
    </row>
    <row r="72" spans="1:7" s="95" customFormat="1" ht="12.75">
      <c r="A72" s="261" t="s">
        <v>62</v>
      </c>
      <c r="B72" s="106" t="s">
        <v>64</v>
      </c>
      <c r="C72" s="106" t="s">
        <v>130</v>
      </c>
      <c r="D72" s="106" t="s">
        <v>325</v>
      </c>
      <c r="E72" s="107">
        <v>540</v>
      </c>
      <c r="F72" s="165">
        <v>12173</v>
      </c>
      <c r="G72" s="165">
        <v>10959</v>
      </c>
    </row>
    <row r="73" spans="1:7" s="95" customFormat="1" ht="12.75">
      <c r="A73" s="272" t="s">
        <v>134</v>
      </c>
      <c r="B73" s="102" t="s">
        <v>64</v>
      </c>
      <c r="C73" s="102" t="s">
        <v>117</v>
      </c>
      <c r="D73" s="99"/>
      <c r="E73" s="99"/>
      <c r="F73" s="164">
        <f aca="true" t="shared" si="6" ref="F73:G75">SUM(F74)</f>
        <v>10500</v>
      </c>
      <c r="G73" s="164">
        <f t="shared" si="6"/>
        <v>16986</v>
      </c>
    </row>
    <row r="74" spans="1:7" s="95" customFormat="1" ht="39">
      <c r="A74" s="262" t="s">
        <v>301</v>
      </c>
      <c r="B74" s="102" t="s">
        <v>64</v>
      </c>
      <c r="C74" s="102" t="s">
        <v>117</v>
      </c>
      <c r="D74" s="102" t="s">
        <v>131</v>
      </c>
      <c r="E74" s="117"/>
      <c r="F74" s="164">
        <f t="shared" si="6"/>
        <v>10500</v>
      </c>
      <c r="G74" s="164">
        <f t="shared" si="6"/>
        <v>16986</v>
      </c>
    </row>
    <row r="75" spans="1:7" s="95" customFormat="1" ht="12.75">
      <c r="A75" s="262" t="s">
        <v>110</v>
      </c>
      <c r="B75" s="102" t="s">
        <v>64</v>
      </c>
      <c r="C75" s="102" t="s">
        <v>117</v>
      </c>
      <c r="D75" s="102" t="s">
        <v>135</v>
      </c>
      <c r="E75" s="117"/>
      <c r="F75" s="164">
        <f t="shared" si="6"/>
        <v>10500</v>
      </c>
      <c r="G75" s="164">
        <f t="shared" si="6"/>
        <v>16986</v>
      </c>
    </row>
    <row r="76" spans="1:7" s="95" customFormat="1" ht="53.25" customHeight="1">
      <c r="A76" s="259" t="s">
        <v>93</v>
      </c>
      <c r="B76" s="102" t="s">
        <v>64</v>
      </c>
      <c r="C76" s="102" t="s">
        <v>117</v>
      </c>
      <c r="D76" s="102" t="s">
        <v>136</v>
      </c>
      <c r="E76" s="117"/>
      <c r="F76" s="164">
        <f>SUM(F77,F80,F83)</f>
        <v>10500</v>
      </c>
      <c r="G76" s="164">
        <f>SUM(G77,G80,G83)</f>
        <v>16986</v>
      </c>
    </row>
    <row r="77" spans="1:7" s="95" customFormat="1" ht="12.75">
      <c r="A77" s="259" t="s">
        <v>137</v>
      </c>
      <c r="B77" s="102" t="s">
        <v>64</v>
      </c>
      <c r="C77" s="102" t="s">
        <v>117</v>
      </c>
      <c r="D77" s="102" t="s">
        <v>138</v>
      </c>
      <c r="E77" s="99"/>
      <c r="F77" s="164">
        <f>SUM(F78)</f>
        <v>4500</v>
      </c>
      <c r="G77" s="164">
        <f>SUM(G78)</f>
        <v>5500</v>
      </c>
    </row>
    <row r="78" spans="1:7" s="95" customFormat="1" ht="26.25">
      <c r="A78" s="260" t="s">
        <v>57</v>
      </c>
      <c r="B78" s="102" t="s">
        <v>64</v>
      </c>
      <c r="C78" s="102" t="s">
        <v>117</v>
      </c>
      <c r="D78" s="102" t="s">
        <v>138</v>
      </c>
      <c r="E78" s="99">
        <v>200</v>
      </c>
      <c r="F78" s="164">
        <f>F79</f>
        <v>4500</v>
      </c>
      <c r="G78" s="164">
        <f>G79</f>
        <v>5500</v>
      </c>
    </row>
    <row r="79" spans="1:7" s="95" customFormat="1" ht="26.25">
      <c r="A79" s="261" t="s">
        <v>58</v>
      </c>
      <c r="B79" s="106" t="s">
        <v>64</v>
      </c>
      <c r="C79" s="106" t="s">
        <v>117</v>
      </c>
      <c r="D79" s="106" t="s">
        <v>138</v>
      </c>
      <c r="E79" s="107">
        <v>240</v>
      </c>
      <c r="F79" s="165">
        <v>4500</v>
      </c>
      <c r="G79" s="165">
        <v>5500</v>
      </c>
    </row>
    <row r="80" spans="1:7" s="95" customFormat="1" ht="26.25">
      <c r="A80" s="259" t="s">
        <v>139</v>
      </c>
      <c r="B80" s="102" t="s">
        <v>64</v>
      </c>
      <c r="C80" s="102" t="s">
        <v>117</v>
      </c>
      <c r="D80" s="102" t="s">
        <v>140</v>
      </c>
      <c r="E80" s="99"/>
      <c r="F80" s="164">
        <f>SUM(F81)</f>
        <v>3500</v>
      </c>
      <c r="G80" s="164">
        <f>SUM(G81)</f>
        <v>6500</v>
      </c>
    </row>
    <row r="81" spans="1:7" s="95" customFormat="1" ht="26.25">
      <c r="A81" s="260" t="s">
        <v>57</v>
      </c>
      <c r="B81" s="102" t="s">
        <v>64</v>
      </c>
      <c r="C81" s="102" t="s">
        <v>117</v>
      </c>
      <c r="D81" s="102" t="s">
        <v>140</v>
      </c>
      <c r="E81" s="99">
        <v>200</v>
      </c>
      <c r="F81" s="164">
        <f>F82</f>
        <v>3500</v>
      </c>
      <c r="G81" s="164">
        <f>G82</f>
        <v>6500</v>
      </c>
    </row>
    <row r="82" spans="1:7" s="95" customFormat="1" ht="26.25">
      <c r="A82" s="261" t="s">
        <v>58</v>
      </c>
      <c r="B82" s="106" t="s">
        <v>64</v>
      </c>
      <c r="C82" s="106" t="s">
        <v>117</v>
      </c>
      <c r="D82" s="106" t="s">
        <v>140</v>
      </c>
      <c r="E82" s="107">
        <v>240</v>
      </c>
      <c r="F82" s="165">
        <v>3500</v>
      </c>
      <c r="G82" s="165">
        <v>6500</v>
      </c>
    </row>
    <row r="83" spans="1:7" s="95" customFormat="1" ht="39">
      <c r="A83" s="259" t="s">
        <v>141</v>
      </c>
      <c r="B83" s="102" t="s">
        <v>64</v>
      </c>
      <c r="C83" s="102" t="s">
        <v>117</v>
      </c>
      <c r="D83" s="102" t="s">
        <v>142</v>
      </c>
      <c r="E83" s="99"/>
      <c r="F83" s="164">
        <f>SUM(F84)</f>
        <v>2500</v>
      </c>
      <c r="G83" s="164">
        <f>SUM(G84)</f>
        <v>4986</v>
      </c>
    </row>
    <row r="84" spans="1:7" s="95" customFormat="1" ht="26.25">
      <c r="A84" s="260" t="s">
        <v>57</v>
      </c>
      <c r="B84" s="102" t="s">
        <v>64</v>
      </c>
      <c r="C84" s="102" t="s">
        <v>117</v>
      </c>
      <c r="D84" s="102" t="s">
        <v>142</v>
      </c>
      <c r="E84" s="99">
        <v>200</v>
      </c>
      <c r="F84" s="164">
        <f>F85</f>
        <v>2500</v>
      </c>
      <c r="G84" s="164">
        <f>G85</f>
        <v>4986</v>
      </c>
    </row>
    <row r="85" spans="1:7" s="95" customFormat="1" ht="26.25">
      <c r="A85" s="261" t="s">
        <v>58</v>
      </c>
      <c r="B85" s="106" t="s">
        <v>64</v>
      </c>
      <c r="C85" s="106" t="s">
        <v>117</v>
      </c>
      <c r="D85" s="106" t="s">
        <v>142</v>
      </c>
      <c r="E85" s="107">
        <v>240</v>
      </c>
      <c r="F85" s="287">
        <v>2500</v>
      </c>
      <c r="G85" s="165">
        <v>4986</v>
      </c>
    </row>
    <row r="86" spans="1:7" s="295" customFormat="1" ht="12.75">
      <c r="A86" s="291" t="s">
        <v>326</v>
      </c>
      <c r="B86" s="292" t="s">
        <v>64</v>
      </c>
      <c r="C86" s="292" t="s">
        <v>250</v>
      </c>
      <c r="D86" s="293"/>
      <c r="E86" s="293"/>
      <c r="F86" s="294">
        <f>SUM(F87)</f>
        <v>527</v>
      </c>
      <c r="G86" s="294">
        <f>SUM(G87)</f>
        <v>0</v>
      </c>
    </row>
    <row r="87" spans="1:7" s="295" customFormat="1" ht="52.5">
      <c r="A87" s="266" t="s">
        <v>303</v>
      </c>
      <c r="B87" s="292" t="s">
        <v>64</v>
      </c>
      <c r="C87" s="292" t="s">
        <v>250</v>
      </c>
      <c r="D87" s="292" t="s">
        <v>152</v>
      </c>
      <c r="E87" s="293"/>
      <c r="F87" s="294">
        <f>F89</f>
        <v>527</v>
      </c>
      <c r="G87" s="294">
        <f>G88</f>
        <v>0</v>
      </c>
    </row>
    <row r="88" spans="1:7" s="295" customFormat="1" ht="15" customHeight="1">
      <c r="A88" s="267" t="s">
        <v>95</v>
      </c>
      <c r="B88" s="292" t="s">
        <v>64</v>
      </c>
      <c r="C88" s="292" t="s">
        <v>250</v>
      </c>
      <c r="D88" s="292" t="s">
        <v>153</v>
      </c>
      <c r="E88" s="296"/>
      <c r="F88" s="297">
        <f>SUM(F89)</f>
        <v>527</v>
      </c>
      <c r="G88" s="297">
        <f>SUM(G89)</f>
        <v>0</v>
      </c>
    </row>
    <row r="89" spans="1:7" s="295" customFormat="1" ht="26.25">
      <c r="A89" s="264" t="s">
        <v>400</v>
      </c>
      <c r="B89" s="292" t="s">
        <v>64</v>
      </c>
      <c r="C89" s="292" t="s">
        <v>250</v>
      </c>
      <c r="D89" s="293" t="s">
        <v>354</v>
      </c>
      <c r="E89" s="298"/>
      <c r="F89" s="294">
        <f>SUM(F90)</f>
        <v>527</v>
      </c>
      <c r="G89" s="294">
        <f>SUM(G90)</f>
        <v>0</v>
      </c>
    </row>
    <row r="90" spans="1:7" s="295" customFormat="1" ht="26.25">
      <c r="A90" s="259" t="s">
        <v>396</v>
      </c>
      <c r="B90" s="292" t="s">
        <v>64</v>
      </c>
      <c r="C90" s="292" t="s">
        <v>250</v>
      </c>
      <c r="D90" s="293" t="s">
        <v>355</v>
      </c>
      <c r="E90" s="293"/>
      <c r="F90" s="294">
        <f>F92</f>
        <v>527</v>
      </c>
      <c r="G90" s="294">
        <f>G92</f>
        <v>0</v>
      </c>
    </row>
    <row r="91" spans="1:7" s="295" customFormat="1" ht="26.25">
      <c r="A91" s="260" t="s">
        <v>57</v>
      </c>
      <c r="B91" s="292" t="s">
        <v>64</v>
      </c>
      <c r="C91" s="292" t="s">
        <v>250</v>
      </c>
      <c r="D91" s="293" t="s">
        <v>355</v>
      </c>
      <c r="E91" s="293">
        <v>200</v>
      </c>
      <c r="F91" s="294">
        <f>F92</f>
        <v>527</v>
      </c>
      <c r="G91" s="294">
        <f>G92</f>
        <v>0</v>
      </c>
    </row>
    <row r="92" spans="1:7" s="295" customFormat="1" ht="26.25">
      <c r="A92" s="261" t="s">
        <v>58</v>
      </c>
      <c r="B92" s="292" t="s">
        <v>64</v>
      </c>
      <c r="C92" s="292" t="s">
        <v>250</v>
      </c>
      <c r="D92" s="293" t="s">
        <v>355</v>
      </c>
      <c r="E92" s="293">
        <v>240</v>
      </c>
      <c r="F92" s="287">
        <v>527</v>
      </c>
      <c r="G92" s="287">
        <v>0</v>
      </c>
    </row>
    <row r="93" spans="1:7" s="95" customFormat="1" ht="12.75">
      <c r="A93" s="262" t="s">
        <v>143</v>
      </c>
      <c r="B93" s="102" t="s">
        <v>64</v>
      </c>
      <c r="C93" s="102" t="s">
        <v>144</v>
      </c>
      <c r="D93" s="99"/>
      <c r="E93" s="99"/>
      <c r="F93" s="164">
        <f>SUM(F94,F102)</f>
        <v>620</v>
      </c>
      <c r="G93" s="164">
        <f>SUM(G94,G102)</f>
        <v>620</v>
      </c>
    </row>
    <row r="94" spans="1:7" s="95" customFormat="1" ht="52.5">
      <c r="A94" s="264" t="s">
        <v>302</v>
      </c>
      <c r="B94" s="102" t="s">
        <v>64</v>
      </c>
      <c r="C94" s="102" t="s">
        <v>144</v>
      </c>
      <c r="D94" s="99" t="s">
        <v>145</v>
      </c>
      <c r="E94" s="119"/>
      <c r="F94" s="164">
        <f>SUM(F95)</f>
        <v>120</v>
      </c>
      <c r="G94" s="164">
        <f>SUM(G95)</f>
        <v>120</v>
      </c>
    </row>
    <row r="95" spans="1:7" s="95" customFormat="1" ht="26.25">
      <c r="A95" s="264" t="s">
        <v>94</v>
      </c>
      <c r="B95" s="102" t="s">
        <v>64</v>
      </c>
      <c r="C95" s="102" t="s">
        <v>144</v>
      </c>
      <c r="D95" s="99" t="s">
        <v>146</v>
      </c>
      <c r="E95" s="119"/>
      <c r="F95" s="164">
        <f>SUM(F96,F99)</f>
        <v>120</v>
      </c>
      <c r="G95" s="164">
        <f>SUM(G96,G99)</f>
        <v>120</v>
      </c>
    </row>
    <row r="96" spans="1:7" s="95" customFormat="1" ht="26.25">
      <c r="A96" s="264" t="s">
        <v>416</v>
      </c>
      <c r="B96" s="102" t="s">
        <v>64</v>
      </c>
      <c r="C96" s="102" t="s">
        <v>144</v>
      </c>
      <c r="D96" s="99" t="s">
        <v>417</v>
      </c>
      <c r="E96" s="119"/>
      <c r="F96" s="164">
        <f>F97</f>
        <v>30</v>
      </c>
      <c r="G96" s="164">
        <f>G97</f>
        <v>30</v>
      </c>
    </row>
    <row r="97" spans="1:7" s="95" customFormat="1" ht="26.25">
      <c r="A97" s="260" t="s">
        <v>57</v>
      </c>
      <c r="B97" s="102" t="s">
        <v>64</v>
      </c>
      <c r="C97" s="102" t="s">
        <v>144</v>
      </c>
      <c r="D97" s="99" t="s">
        <v>417</v>
      </c>
      <c r="E97" s="99">
        <v>200</v>
      </c>
      <c r="F97" s="164">
        <f>F98</f>
        <v>30</v>
      </c>
      <c r="G97" s="164">
        <f>G98</f>
        <v>30</v>
      </c>
    </row>
    <row r="98" spans="1:7" s="95" customFormat="1" ht="26.25">
      <c r="A98" s="261" t="s">
        <v>58</v>
      </c>
      <c r="B98" s="106" t="s">
        <v>64</v>
      </c>
      <c r="C98" s="106" t="s">
        <v>144</v>
      </c>
      <c r="D98" s="107" t="s">
        <v>417</v>
      </c>
      <c r="E98" s="107">
        <v>240</v>
      </c>
      <c r="F98" s="165">
        <v>30</v>
      </c>
      <c r="G98" s="165">
        <v>30</v>
      </c>
    </row>
    <row r="99" spans="1:7" s="95" customFormat="1" ht="12.75">
      <c r="A99" s="259" t="s">
        <v>147</v>
      </c>
      <c r="B99" s="102" t="s">
        <v>64</v>
      </c>
      <c r="C99" s="102" t="s">
        <v>144</v>
      </c>
      <c r="D99" s="99" t="s">
        <v>148</v>
      </c>
      <c r="E99" s="99"/>
      <c r="F99" s="164">
        <f>F101</f>
        <v>90</v>
      </c>
      <c r="G99" s="164">
        <f>G101</f>
        <v>90</v>
      </c>
    </row>
    <row r="100" spans="1:7" s="95" customFormat="1" ht="26.25">
      <c r="A100" s="260" t="s">
        <v>57</v>
      </c>
      <c r="B100" s="102" t="s">
        <v>64</v>
      </c>
      <c r="C100" s="102" t="s">
        <v>144</v>
      </c>
      <c r="D100" s="99" t="s">
        <v>148</v>
      </c>
      <c r="E100" s="99">
        <v>200</v>
      </c>
      <c r="F100" s="164">
        <f>F101</f>
        <v>90</v>
      </c>
      <c r="G100" s="164">
        <f>G101</f>
        <v>90</v>
      </c>
    </row>
    <row r="101" spans="1:7" s="95" customFormat="1" ht="26.25">
      <c r="A101" s="261" t="s">
        <v>58</v>
      </c>
      <c r="B101" s="106" t="s">
        <v>64</v>
      </c>
      <c r="C101" s="106" t="s">
        <v>144</v>
      </c>
      <c r="D101" s="107" t="s">
        <v>148</v>
      </c>
      <c r="E101" s="107">
        <v>240</v>
      </c>
      <c r="F101" s="165">
        <v>90</v>
      </c>
      <c r="G101" s="165">
        <v>90</v>
      </c>
    </row>
    <row r="102" spans="1:7" s="95" customFormat="1" ht="39">
      <c r="A102" s="264" t="s">
        <v>299</v>
      </c>
      <c r="B102" s="102" t="s">
        <v>64</v>
      </c>
      <c r="C102" s="102" t="s">
        <v>144</v>
      </c>
      <c r="D102" s="99" t="s">
        <v>47</v>
      </c>
      <c r="E102" s="107"/>
      <c r="F102" s="164">
        <f>SUM(F103)</f>
        <v>500</v>
      </c>
      <c r="G102" s="164">
        <f>SUM(G103)</f>
        <v>500</v>
      </c>
    </row>
    <row r="103" spans="1:7" s="95" customFormat="1" ht="26.25">
      <c r="A103" s="259" t="s">
        <v>86</v>
      </c>
      <c r="B103" s="102" t="s">
        <v>64</v>
      </c>
      <c r="C103" s="102" t="s">
        <v>144</v>
      </c>
      <c r="D103" s="99" t="s">
        <v>80</v>
      </c>
      <c r="E103" s="99"/>
      <c r="F103" s="164">
        <f aca="true" t="shared" si="7" ref="F103:G105">F104</f>
        <v>500</v>
      </c>
      <c r="G103" s="164">
        <f t="shared" si="7"/>
        <v>500</v>
      </c>
    </row>
    <row r="104" spans="1:16" s="95" customFormat="1" ht="26.25">
      <c r="A104" s="260" t="s">
        <v>149</v>
      </c>
      <c r="B104" s="102" t="s">
        <v>64</v>
      </c>
      <c r="C104" s="102" t="s">
        <v>144</v>
      </c>
      <c r="D104" s="99" t="s">
        <v>150</v>
      </c>
      <c r="E104" s="99"/>
      <c r="F104" s="164">
        <f t="shared" si="7"/>
        <v>500</v>
      </c>
      <c r="G104" s="164">
        <f t="shared" si="7"/>
        <v>500</v>
      </c>
      <c r="P104" s="295"/>
    </row>
    <row r="105" spans="1:7" s="95" customFormat="1" ht="26.25">
      <c r="A105" s="284" t="s">
        <v>57</v>
      </c>
      <c r="B105" s="102" t="s">
        <v>64</v>
      </c>
      <c r="C105" s="102" t="s">
        <v>144</v>
      </c>
      <c r="D105" s="99" t="s">
        <v>150</v>
      </c>
      <c r="E105" s="99">
        <v>200</v>
      </c>
      <c r="F105" s="164">
        <f t="shared" si="7"/>
        <v>500</v>
      </c>
      <c r="G105" s="164">
        <f t="shared" si="7"/>
        <v>500</v>
      </c>
    </row>
    <row r="106" spans="1:7" s="95" customFormat="1" ht="26.25">
      <c r="A106" s="261" t="s">
        <v>58</v>
      </c>
      <c r="B106" s="106" t="s">
        <v>64</v>
      </c>
      <c r="C106" s="106" t="s">
        <v>144</v>
      </c>
      <c r="D106" s="107" t="s">
        <v>150</v>
      </c>
      <c r="E106" s="107">
        <v>240</v>
      </c>
      <c r="F106" s="165">
        <v>500</v>
      </c>
      <c r="G106" s="165">
        <v>500</v>
      </c>
    </row>
    <row r="107" spans="1:7" s="95" customFormat="1" ht="12.75">
      <c r="A107" s="299" t="s">
        <v>283</v>
      </c>
      <c r="B107" s="98" t="s">
        <v>151</v>
      </c>
      <c r="C107" s="98"/>
      <c r="D107" s="117"/>
      <c r="E107" s="117"/>
      <c r="F107" s="300">
        <f>SUM(F108,F136,F125)</f>
        <v>161435.5</v>
      </c>
      <c r="G107" s="163">
        <f>SUM(G108,G136,G125)</f>
        <v>111110</v>
      </c>
    </row>
    <row r="108" spans="1:7" s="95" customFormat="1" ht="12.75">
      <c r="A108" s="291" t="s">
        <v>282</v>
      </c>
      <c r="B108" s="102" t="s">
        <v>151</v>
      </c>
      <c r="C108" s="102" t="s">
        <v>45</v>
      </c>
      <c r="D108" s="99"/>
      <c r="E108" s="99"/>
      <c r="F108" s="248">
        <f>SUM(F109,F119)</f>
        <v>40217</v>
      </c>
      <c r="G108" s="164">
        <f>SUM(G109,G119)</f>
        <v>58184</v>
      </c>
    </row>
    <row r="109" spans="1:7" s="95" customFormat="1" ht="52.5">
      <c r="A109" s="266" t="s">
        <v>303</v>
      </c>
      <c r="B109" s="102" t="s">
        <v>151</v>
      </c>
      <c r="C109" s="102" t="s">
        <v>45</v>
      </c>
      <c r="D109" s="102" t="s">
        <v>152</v>
      </c>
      <c r="E109" s="99"/>
      <c r="F109" s="164">
        <f>+F115</f>
        <v>1682.5</v>
      </c>
      <c r="G109" s="164">
        <f>G110</f>
        <v>1495.5</v>
      </c>
    </row>
    <row r="110" spans="1:7" s="95" customFormat="1" ht="15" customHeight="1">
      <c r="A110" s="267" t="s">
        <v>95</v>
      </c>
      <c r="B110" s="102" t="s">
        <v>151</v>
      </c>
      <c r="C110" s="102" t="s">
        <v>45</v>
      </c>
      <c r="D110" s="102" t="s">
        <v>153</v>
      </c>
      <c r="E110" s="101"/>
      <c r="F110" s="168">
        <f>SUM(F115,F111)</f>
        <v>1682.5</v>
      </c>
      <c r="G110" s="168">
        <f>SUM(G115,G111)</f>
        <v>1495.5</v>
      </c>
    </row>
    <row r="111" spans="1:7" s="95" customFormat="1" ht="26.25">
      <c r="A111" s="267" t="s">
        <v>290</v>
      </c>
      <c r="B111" s="102" t="s">
        <v>151</v>
      </c>
      <c r="C111" s="102" t="s">
        <v>45</v>
      </c>
      <c r="D111" s="102" t="s">
        <v>292</v>
      </c>
      <c r="E111" s="101"/>
      <c r="F111" s="168">
        <f>SUM(F113)</f>
        <v>0</v>
      </c>
      <c r="G111" s="168">
        <f>SUM(G113)</f>
        <v>200</v>
      </c>
    </row>
    <row r="112" spans="1:7" s="95" customFormat="1" ht="26.25">
      <c r="A112" s="301" t="s">
        <v>294</v>
      </c>
      <c r="B112" s="102" t="s">
        <v>151</v>
      </c>
      <c r="C112" s="102" t="s">
        <v>45</v>
      </c>
      <c r="D112" s="102" t="s">
        <v>291</v>
      </c>
      <c r="E112" s="101"/>
      <c r="F112" s="168">
        <f>SUM(F113)</f>
        <v>0</v>
      </c>
      <c r="G112" s="168">
        <f>SUM(G113)</f>
        <v>200</v>
      </c>
    </row>
    <row r="113" spans="1:7" s="95" customFormat="1" ht="26.25">
      <c r="A113" s="333" t="s">
        <v>57</v>
      </c>
      <c r="B113" s="102" t="s">
        <v>151</v>
      </c>
      <c r="C113" s="102" t="s">
        <v>45</v>
      </c>
      <c r="D113" s="102" t="s">
        <v>291</v>
      </c>
      <c r="E113" s="133" t="s">
        <v>120</v>
      </c>
      <c r="F113" s="168">
        <f>SUM(F114)</f>
        <v>0</v>
      </c>
      <c r="G113" s="168">
        <f>SUM(G114)</f>
        <v>200</v>
      </c>
    </row>
    <row r="114" spans="1:7" s="95" customFormat="1" ht="26.25">
      <c r="A114" s="303" t="s">
        <v>58</v>
      </c>
      <c r="B114" s="106" t="s">
        <v>151</v>
      </c>
      <c r="C114" s="106" t="s">
        <v>45</v>
      </c>
      <c r="D114" s="106" t="s">
        <v>291</v>
      </c>
      <c r="E114" s="135" t="s">
        <v>121</v>
      </c>
      <c r="F114" s="169">
        <v>0</v>
      </c>
      <c r="G114" s="169">
        <v>200</v>
      </c>
    </row>
    <row r="115" spans="1:7" s="95" customFormat="1" ht="26.25">
      <c r="A115" s="267" t="s">
        <v>418</v>
      </c>
      <c r="B115" s="102" t="s">
        <v>151</v>
      </c>
      <c r="C115" s="102" t="s">
        <v>45</v>
      </c>
      <c r="D115" s="102" t="s">
        <v>154</v>
      </c>
      <c r="E115" s="101"/>
      <c r="F115" s="168">
        <f>SUM(F117)</f>
        <v>1682.5</v>
      </c>
      <c r="G115" s="168">
        <f>SUM(G117)</f>
        <v>1295.5</v>
      </c>
    </row>
    <row r="116" spans="1:7" s="95" customFormat="1" ht="26.25">
      <c r="A116" s="301" t="s">
        <v>155</v>
      </c>
      <c r="B116" s="102" t="s">
        <v>151</v>
      </c>
      <c r="C116" s="102" t="s">
        <v>45</v>
      </c>
      <c r="D116" s="102" t="s">
        <v>156</v>
      </c>
      <c r="E116" s="101"/>
      <c r="F116" s="168">
        <f>SUM(F117)</f>
        <v>1682.5</v>
      </c>
      <c r="G116" s="168">
        <f>SUM(G117)</f>
        <v>1295.5</v>
      </c>
    </row>
    <row r="117" spans="1:7" s="95" customFormat="1" ht="26.25">
      <c r="A117" s="302" t="s">
        <v>57</v>
      </c>
      <c r="B117" s="102" t="s">
        <v>151</v>
      </c>
      <c r="C117" s="102" t="s">
        <v>45</v>
      </c>
      <c r="D117" s="102" t="s">
        <v>156</v>
      </c>
      <c r="E117" s="133" t="s">
        <v>120</v>
      </c>
      <c r="F117" s="168">
        <f>SUM(F118)</f>
        <v>1682.5</v>
      </c>
      <c r="G117" s="168">
        <f>SUM(G118)</f>
        <v>1295.5</v>
      </c>
    </row>
    <row r="118" spans="1:7" s="95" customFormat="1" ht="26.25">
      <c r="A118" s="303" t="s">
        <v>58</v>
      </c>
      <c r="B118" s="106" t="s">
        <v>151</v>
      </c>
      <c r="C118" s="106" t="s">
        <v>45</v>
      </c>
      <c r="D118" s="106" t="s">
        <v>156</v>
      </c>
      <c r="E118" s="135" t="s">
        <v>121</v>
      </c>
      <c r="F118" s="304">
        <v>1682.5</v>
      </c>
      <c r="G118" s="169">
        <v>1295.5</v>
      </c>
    </row>
    <row r="119" spans="1:7" s="95" customFormat="1" ht="39">
      <c r="A119" s="266" t="s">
        <v>304</v>
      </c>
      <c r="B119" s="102" t="s">
        <v>151</v>
      </c>
      <c r="C119" s="102" t="s">
        <v>45</v>
      </c>
      <c r="D119" s="102" t="s">
        <v>263</v>
      </c>
      <c r="E119" s="99"/>
      <c r="F119" s="164">
        <f>F120</f>
        <v>38534.5</v>
      </c>
      <c r="G119" s="164">
        <f>G120</f>
        <v>56688.5</v>
      </c>
    </row>
    <row r="120" spans="1:7" s="95" customFormat="1" ht="26.25">
      <c r="A120" s="267" t="s">
        <v>305</v>
      </c>
      <c r="B120" s="102" t="s">
        <v>151</v>
      </c>
      <c r="C120" s="102" t="s">
        <v>45</v>
      </c>
      <c r="D120" s="102" t="s">
        <v>262</v>
      </c>
      <c r="E120" s="101"/>
      <c r="F120" s="168">
        <f>SUM(F121)</f>
        <v>38534.5</v>
      </c>
      <c r="G120" s="168">
        <f>SUM(G121)</f>
        <v>56688.5</v>
      </c>
    </row>
    <row r="121" spans="1:7" s="95" customFormat="1" ht="26.25">
      <c r="A121" s="267" t="s">
        <v>306</v>
      </c>
      <c r="B121" s="102" t="s">
        <v>151</v>
      </c>
      <c r="C121" s="102" t="s">
        <v>45</v>
      </c>
      <c r="D121" s="102" t="s">
        <v>261</v>
      </c>
      <c r="E121" s="101"/>
      <c r="F121" s="168">
        <f>SUM(F122,)</f>
        <v>38534.5</v>
      </c>
      <c r="G121" s="168">
        <f>SUM(G122,)</f>
        <v>56688.5</v>
      </c>
    </row>
    <row r="122" spans="1:7" s="95" customFormat="1" ht="12.75">
      <c r="A122" s="270" t="s">
        <v>419</v>
      </c>
      <c r="B122" s="102" t="s">
        <v>151</v>
      </c>
      <c r="C122" s="102" t="s">
        <v>45</v>
      </c>
      <c r="D122" s="102" t="s">
        <v>420</v>
      </c>
      <c r="E122" s="133"/>
      <c r="F122" s="168">
        <f>SUM(F123)</f>
        <v>38534.5</v>
      </c>
      <c r="G122" s="168">
        <f>SUM(G123)</f>
        <v>56688.5</v>
      </c>
    </row>
    <row r="123" spans="1:7" s="95" customFormat="1" ht="26.25">
      <c r="A123" s="268" t="s">
        <v>258</v>
      </c>
      <c r="B123" s="102" t="s">
        <v>151</v>
      </c>
      <c r="C123" s="102" t="s">
        <v>45</v>
      </c>
      <c r="D123" s="102" t="s">
        <v>420</v>
      </c>
      <c r="E123" s="133" t="s">
        <v>256</v>
      </c>
      <c r="F123" s="168">
        <f>SUM(F124)</f>
        <v>38534.5</v>
      </c>
      <c r="G123" s="168">
        <f>SUM(G124)</f>
        <v>56688.5</v>
      </c>
    </row>
    <row r="124" spans="1:7" s="95" customFormat="1" ht="14.25" customHeight="1">
      <c r="A124" s="305" t="s">
        <v>259</v>
      </c>
      <c r="B124" s="281" t="s">
        <v>151</v>
      </c>
      <c r="C124" s="281" t="s">
        <v>45</v>
      </c>
      <c r="D124" s="281" t="s">
        <v>420</v>
      </c>
      <c r="E124" s="277" t="s">
        <v>257</v>
      </c>
      <c r="F124" s="278">
        <v>38534.5</v>
      </c>
      <c r="G124" s="278">
        <v>56688.5</v>
      </c>
    </row>
    <row r="125" spans="1:7" s="95" customFormat="1" ht="12.75">
      <c r="A125" s="262" t="s">
        <v>281</v>
      </c>
      <c r="B125" s="102" t="s">
        <v>151</v>
      </c>
      <c r="C125" s="102" t="s">
        <v>46</v>
      </c>
      <c r="D125" s="99"/>
      <c r="E125" s="99"/>
      <c r="F125" s="248">
        <v>2420.5</v>
      </c>
      <c r="G125" s="164">
        <f>G126+G132</f>
        <v>800</v>
      </c>
    </row>
    <row r="126" spans="1:7" s="95" customFormat="1" ht="52.5">
      <c r="A126" s="266" t="s">
        <v>421</v>
      </c>
      <c r="B126" s="292" t="s">
        <v>151</v>
      </c>
      <c r="C126" s="292" t="s">
        <v>46</v>
      </c>
      <c r="D126" s="292" t="s">
        <v>152</v>
      </c>
      <c r="E126" s="99"/>
      <c r="F126" s="248">
        <f aca="true" t="shared" si="8" ref="F126:G130">F127</f>
        <v>1620.4</v>
      </c>
      <c r="G126" s="164">
        <f t="shared" si="8"/>
        <v>0</v>
      </c>
    </row>
    <row r="127" spans="1:7" s="95" customFormat="1" ht="12.75">
      <c r="A127" s="267" t="s">
        <v>95</v>
      </c>
      <c r="B127" s="292" t="s">
        <v>151</v>
      </c>
      <c r="C127" s="292" t="s">
        <v>46</v>
      </c>
      <c r="D127" s="292" t="s">
        <v>153</v>
      </c>
      <c r="E127" s="99"/>
      <c r="F127" s="248">
        <f t="shared" si="8"/>
        <v>1620.4</v>
      </c>
      <c r="G127" s="164">
        <f t="shared" si="8"/>
        <v>0</v>
      </c>
    </row>
    <row r="128" spans="1:7" s="95" customFormat="1" ht="26.25">
      <c r="A128" s="267" t="s">
        <v>342</v>
      </c>
      <c r="B128" s="292" t="s">
        <v>151</v>
      </c>
      <c r="C128" s="292" t="s">
        <v>46</v>
      </c>
      <c r="D128" s="292" t="s">
        <v>343</v>
      </c>
      <c r="E128" s="99"/>
      <c r="F128" s="248">
        <f t="shared" si="8"/>
        <v>1620.4</v>
      </c>
      <c r="G128" s="164">
        <f t="shared" si="8"/>
        <v>0</v>
      </c>
    </row>
    <row r="129" spans="1:7" s="95" customFormat="1" ht="66">
      <c r="A129" s="301" t="s">
        <v>367</v>
      </c>
      <c r="B129" s="292" t="s">
        <v>151</v>
      </c>
      <c r="C129" s="292" t="s">
        <v>46</v>
      </c>
      <c r="D129" s="292" t="s">
        <v>344</v>
      </c>
      <c r="E129" s="296"/>
      <c r="F129" s="248">
        <f t="shared" si="8"/>
        <v>1620.4</v>
      </c>
      <c r="G129" s="164">
        <f t="shared" si="8"/>
        <v>0</v>
      </c>
    </row>
    <row r="130" spans="1:7" s="95" customFormat="1" ht="12.75">
      <c r="A130" s="302" t="s">
        <v>162</v>
      </c>
      <c r="B130" s="292" t="s">
        <v>151</v>
      </c>
      <c r="C130" s="292" t="s">
        <v>46</v>
      </c>
      <c r="D130" s="292" t="s">
        <v>344</v>
      </c>
      <c r="E130" s="306" t="s">
        <v>338</v>
      </c>
      <c r="F130" s="248">
        <f t="shared" si="8"/>
        <v>1620.4</v>
      </c>
      <c r="G130" s="164">
        <f t="shared" si="8"/>
        <v>0</v>
      </c>
    </row>
    <row r="131" spans="1:7" s="95" customFormat="1" ht="12.75">
      <c r="A131" s="303" t="s">
        <v>62</v>
      </c>
      <c r="B131" s="307" t="s">
        <v>151</v>
      </c>
      <c r="C131" s="307" t="s">
        <v>46</v>
      </c>
      <c r="D131" s="307" t="s">
        <v>344</v>
      </c>
      <c r="E131" s="308" t="s">
        <v>339</v>
      </c>
      <c r="F131" s="248">
        <v>1620.4</v>
      </c>
      <c r="G131" s="164">
        <v>0</v>
      </c>
    </row>
    <row r="132" spans="1:7" s="95" customFormat="1" ht="12.75">
      <c r="A132" s="267" t="s">
        <v>83</v>
      </c>
      <c r="B132" s="102" t="s">
        <v>151</v>
      </c>
      <c r="C132" s="102" t="s">
        <v>46</v>
      </c>
      <c r="D132" s="102" t="s">
        <v>71</v>
      </c>
      <c r="E132" s="101"/>
      <c r="F132" s="168">
        <f>SUM(F134)</f>
        <v>800</v>
      </c>
      <c r="G132" s="168">
        <f>SUM(G134)</f>
        <v>800</v>
      </c>
    </row>
    <row r="133" spans="1:7" s="95" customFormat="1" ht="52.5">
      <c r="A133" s="309" t="s">
        <v>271</v>
      </c>
      <c r="B133" s="102" t="s">
        <v>151</v>
      </c>
      <c r="C133" s="102" t="s">
        <v>46</v>
      </c>
      <c r="D133" s="102" t="s">
        <v>270</v>
      </c>
      <c r="E133" s="133"/>
      <c r="F133" s="168">
        <f>SUM(F134)</f>
        <v>800</v>
      </c>
      <c r="G133" s="168">
        <f>SUM(G134)</f>
        <v>800</v>
      </c>
    </row>
    <row r="134" spans="1:7" s="95" customFormat="1" ht="12.75">
      <c r="A134" s="268" t="s">
        <v>235</v>
      </c>
      <c r="B134" s="102" t="s">
        <v>151</v>
      </c>
      <c r="C134" s="102" t="s">
        <v>46</v>
      </c>
      <c r="D134" s="102" t="s">
        <v>270</v>
      </c>
      <c r="E134" s="133" t="s">
        <v>236</v>
      </c>
      <c r="F134" s="168">
        <f>SUM(F135)</f>
        <v>800</v>
      </c>
      <c r="G134" s="168">
        <f>SUM(G135)</f>
        <v>800</v>
      </c>
    </row>
    <row r="135" spans="1:7" s="95" customFormat="1" ht="39">
      <c r="A135" s="269" t="s">
        <v>267</v>
      </c>
      <c r="B135" s="106" t="s">
        <v>151</v>
      </c>
      <c r="C135" s="106" t="s">
        <v>46</v>
      </c>
      <c r="D135" s="106" t="s">
        <v>270</v>
      </c>
      <c r="E135" s="135" t="s">
        <v>268</v>
      </c>
      <c r="F135" s="169">
        <v>800</v>
      </c>
      <c r="G135" s="169">
        <v>800</v>
      </c>
    </row>
    <row r="136" spans="1:7" s="95" customFormat="1" ht="12.75">
      <c r="A136" s="262" t="s">
        <v>280</v>
      </c>
      <c r="B136" s="102" t="s">
        <v>151</v>
      </c>
      <c r="C136" s="102" t="s">
        <v>52</v>
      </c>
      <c r="D136" s="99"/>
      <c r="E136" s="99"/>
      <c r="F136" s="164">
        <f>SUM(F137,F169)</f>
        <v>118798</v>
      </c>
      <c r="G136" s="164">
        <f>SUM(G137,G169)</f>
        <v>52126</v>
      </c>
    </row>
    <row r="137" spans="1:7" s="95" customFormat="1" ht="52.5">
      <c r="A137" s="264" t="s">
        <v>307</v>
      </c>
      <c r="B137" s="102" t="s">
        <v>151</v>
      </c>
      <c r="C137" s="102" t="s">
        <v>52</v>
      </c>
      <c r="D137" s="99" t="s">
        <v>159</v>
      </c>
      <c r="E137" s="99"/>
      <c r="F137" s="164">
        <f>SUM(F138,F142,F150,F146,F154,F158,F165)</f>
        <v>115798</v>
      </c>
      <c r="G137" s="164">
        <f>SUM(G138,G142,G150,G146,G154,G158,G165)</f>
        <v>49126</v>
      </c>
    </row>
    <row r="138" spans="1:7" s="95" customFormat="1" ht="12.75">
      <c r="A138" s="264" t="s">
        <v>96</v>
      </c>
      <c r="B138" s="102" t="s">
        <v>151</v>
      </c>
      <c r="C138" s="102" t="s">
        <v>52</v>
      </c>
      <c r="D138" s="99" t="s">
        <v>204</v>
      </c>
      <c r="E138" s="99"/>
      <c r="F138" s="164">
        <f>SUM(F139)</f>
        <v>14000</v>
      </c>
      <c r="G138" s="164">
        <f>SUM(G139)</f>
        <v>16000</v>
      </c>
    </row>
    <row r="139" spans="1:7" s="95" customFormat="1" ht="26.25">
      <c r="A139" s="264" t="s">
        <v>34</v>
      </c>
      <c r="B139" s="102" t="s">
        <v>151</v>
      </c>
      <c r="C139" s="102" t="s">
        <v>52</v>
      </c>
      <c r="D139" s="99" t="s">
        <v>205</v>
      </c>
      <c r="E139" s="119"/>
      <c r="F139" s="164">
        <f>F140</f>
        <v>14000</v>
      </c>
      <c r="G139" s="164">
        <f>G140</f>
        <v>16000</v>
      </c>
    </row>
    <row r="140" spans="1:7" s="95" customFormat="1" ht="26.25">
      <c r="A140" s="260" t="s">
        <v>57</v>
      </c>
      <c r="B140" s="102" t="s">
        <v>151</v>
      </c>
      <c r="C140" s="102" t="s">
        <v>52</v>
      </c>
      <c r="D140" s="99" t="s">
        <v>205</v>
      </c>
      <c r="E140" s="119">
        <v>200</v>
      </c>
      <c r="F140" s="164">
        <f>F141</f>
        <v>14000</v>
      </c>
      <c r="G140" s="164">
        <f>G141</f>
        <v>16000</v>
      </c>
    </row>
    <row r="141" spans="1:7" s="95" customFormat="1" ht="26.25">
      <c r="A141" s="288" t="s">
        <v>58</v>
      </c>
      <c r="B141" s="106" t="s">
        <v>151</v>
      </c>
      <c r="C141" s="106" t="s">
        <v>52</v>
      </c>
      <c r="D141" s="107" t="s">
        <v>205</v>
      </c>
      <c r="E141" s="121">
        <v>240</v>
      </c>
      <c r="F141" s="287">
        <v>14000</v>
      </c>
      <c r="G141" s="165">
        <v>16000</v>
      </c>
    </row>
    <row r="142" spans="1:7" s="95" customFormat="1" ht="26.25">
      <c r="A142" s="260" t="s">
        <v>97</v>
      </c>
      <c r="B142" s="102" t="s">
        <v>151</v>
      </c>
      <c r="C142" s="102" t="s">
        <v>52</v>
      </c>
      <c r="D142" s="99" t="s">
        <v>206</v>
      </c>
      <c r="E142" s="99"/>
      <c r="F142" s="164">
        <f>SUM(F143)</f>
        <v>748</v>
      </c>
      <c r="G142" s="164">
        <f>SUM(G143)</f>
        <v>1500</v>
      </c>
    </row>
    <row r="143" spans="1:7" s="95" customFormat="1" ht="12.75">
      <c r="A143" s="260" t="s">
        <v>207</v>
      </c>
      <c r="B143" s="102" t="s">
        <v>151</v>
      </c>
      <c r="C143" s="102" t="s">
        <v>52</v>
      </c>
      <c r="D143" s="99" t="s">
        <v>208</v>
      </c>
      <c r="E143" s="99"/>
      <c r="F143" s="164">
        <f>F144</f>
        <v>748</v>
      </c>
      <c r="G143" s="164">
        <f>G144</f>
        <v>1500</v>
      </c>
    </row>
    <row r="144" spans="1:7" s="95" customFormat="1" ht="26.25">
      <c r="A144" s="260" t="s">
        <v>422</v>
      </c>
      <c r="B144" s="102" t="s">
        <v>151</v>
      </c>
      <c r="C144" s="102" t="s">
        <v>52</v>
      </c>
      <c r="D144" s="99" t="s">
        <v>208</v>
      </c>
      <c r="E144" s="99">
        <v>200</v>
      </c>
      <c r="F144" s="164">
        <f>F145</f>
        <v>748</v>
      </c>
      <c r="G144" s="164">
        <f>G145</f>
        <v>1500</v>
      </c>
    </row>
    <row r="145" spans="1:7" s="95" customFormat="1" ht="26.25">
      <c r="A145" s="261" t="s">
        <v>58</v>
      </c>
      <c r="B145" s="106" t="s">
        <v>151</v>
      </c>
      <c r="C145" s="106" t="s">
        <v>52</v>
      </c>
      <c r="D145" s="107" t="s">
        <v>208</v>
      </c>
      <c r="E145" s="107">
        <v>240</v>
      </c>
      <c r="F145" s="287">
        <v>748</v>
      </c>
      <c r="G145" s="165">
        <v>1500</v>
      </c>
    </row>
    <row r="146" spans="1:7" s="95" customFormat="1" ht="26.25">
      <c r="A146" s="259" t="s">
        <v>98</v>
      </c>
      <c r="B146" s="102" t="s">
        <v>151</v>
      </c>
      <c r="C146" s="102" t="s">
        <v>52</v>
      </c>
      <c r="D146" s="99" t="s">
        <v>209</v>
      </c>
      <c r="E146" s="99"/>
      <c r="F146" s="164">
        <f>SUM(F147)</f>
        <v>50</v>
      </c>
      <c r="G146" s="164">
        <f>SUM(G147)</f>
        <v>50</v>
      </c>
    </row>
    <row r="147" spans="1:7" s="95" customFormat="1" ht="39">
      <c r="A147" s="310" t="s">
        <v>266</v>
      </c>
      <c r="B147" s="102" t="s">
        <v>151</v>
      </c>
      <c r="C147" s="102" t="s">
        <v>52</v>
      </c>
      <c r="D147" s="118" t="s">
        <v>265</v>
      </c>
      <c r="E147" s="133"/>
      <c r="F147" s="168">
        <f>SUM(F148)</f>
        <v>50</v>
      </c>
      <c r="G147" s="168">
        <f>SUM(G148)</f>
        <v>50</v>
      </c>
    </row>
    <row r="148" spans="1:7" s="95" customFormat="1" ht="26.25">
      <c r="A148" s="260" t="s">
        <v>422</v>
      </c>
      <c r="B148" s="102" t="s">
        <v>151</v>
      </c>
      <c r="C148" s="102" t="s">
        <v>52</v>
      </c>
      <c r="D148" s="99" t="s">
        <v>265</v>
      </c>
      <c r="E148" s="99">
        <v>200</v>
      </c>
      <c r="F148" s="164">
        <f>F149</f>
        <v>50</v>
      </c>
      <c r="G148" s="164">
        <f>G149</f>
        <v>50</v>
      </c>
    </row>
    <row r="149" spans="1:7" s="95" customFormat="1" ht="26.25">
      <c r="A149" s="261" t="s">
        <v>58</v>
      </c>
      <c r="B149" s="106" t="s">
        <v>151</v>
      </c>
      <c r="C149" s="106" t="s">
        <v>52</v>
      </c>
      <c r="D149" s="107" t="s">
        <v>265</v>
      </c>
      <c r="E149" s="107">
        <v>240</v>
      </c>
      <c r="F149" s="165">
        <v>50</v>
      </c>
      <c r="G149" s="165">
        <v>50</v>
      </c>
    </row>
    <row r="150" spans="1:7" s="95" customFormat="1" ht="26.25">
      <c r="A150" s="259" t="s">
        <v>210</v>
      </c>
      <c r="B150" s="102" t="s">
        <v>151</v>
      </c>
      <c r="C150" s="102" t="s">
        <v>52</v>
      </c>
      <c r="D150" s="99" t="s">
        <v>211</v>
      </c>
      <c r="E150" s="99"/>
      <c r="F150" s="164">
        <f>SUM(F151,)</f>
        <v>4500</v>
      </c>
      <c r="G150" s="164">
        <f>SUM(G151,)</f>
        <v>8000</v>
      </c>
    </row>
    <row r="151" spans="1:7" s="95" customFormat="1" ht="14.25" customHeight="1">
      <c r="A151" s="259" t="s">
        <v>212</v>
      </c>
      <c r="B151" s="102" t="s">
        <v>151</v>
      </c>
      <c r="C151" s="102" t="s">
        <v>52</v>
      </c>
      <c r="D151" s="99" t="s">
        <v>213</v>
      </c>
      <c r="E151" s="99"/>
      <c r="F151" s="168">
        <f>SUM(F152)</f>
        <v>4500</v>
      </c>
      <c r="G151" s="168">
        <f>SUM(G152)</f>
        <v>8000</v>
      </c>
    </row>
    <row r="152" spans="1:7" s="95" customFormat="1" ht="26.25">
      <c r="A152" s="260" t="s">
        <v>57</v>
      </c>
      <c r="B152" s="102" t="s">
        <v>151</v>
      </c>
      <c r="C152" s="102" t="s">
        <v>52</v>
      </c>
      <c r="D152" s="99" t="s">
        <v>213</v>
      </c>
      <c r="E152" s="99">
        <v>200</v>
      </c>
      <c r="F152" s="168">
        <f>SUM(F153)</f>
        <v>4500</v>
      </c>
      <c r="G152" s="168">
        <f>SUM(G153)</f>
        <v>8000</v>
      </c>
    </row>
    <row r="153" spans="1:7" s="95" customFormat="1" ht="26.25">
      <c r="A153" s="288" t="s">
        <v>58</v>
      </c>
      <c r="B153" s="106" t="s">
        <v>151</v>
      </c>
      <c r="C153" s="106" t="s">
        <v>52</v>
      </c>
      <c r="D153" s="107" t="s">
        <v>213</v>
      </c>
      <c r="E153" s="107">
        <v>240</v>
      </c>
      <c r="F153" s="169">
        <v>4500</v>
      </c>
      <c r="G153" s="304">
        <v>8000</v>
      </c>
    </row>
    <row r="154" spans="1:7" s="95" customFormat="1" ht="26.25">
      <c r="A154" s="259" t="s">
        <v>164</v>
      </c>
      <c r="B154" s="102" t="s">
        <v>151</v>
      </c>
      <c r="C154" s="102" t="s">
        <v>52</v>
      </c>
      <c r="D154" s="99" t="s">
        <v>165</v>
      </c>
      <c r="E154" s="99"/>
      <c r="F154" s="164">
        <f aca="true" t="shared" si="9" ref="F154:G156">SUM(F155)</f>
        <v>21500</v>
      </c>
      <c r="G154" s="164">
        <f t="shared" si="9"/>
        <v>23576</v>
      </c>
    </row>
    <row r="155" spans="1:7" s="95" customFormat="1" ht="26.25">
      <c r="A155" s="259" t="s">
        <v>220</v>
      </c>
      <c r="B155" s="102" t="s">
        <v>151</v>
      </c>
      <c r="C155" s="102" t="s">
        <v>52</v>
      </c>
      <c r="D155" s="99" t="s">
        <v>166</v>
      </c>
      <c r="E155" s="99"/>
      <c r="F155" s="168">
        <f t="shared" si="9"/>
        <v>21500</v>
      </c>
      <c r="G155" s="168">
        <f t="shared" si="9"/>
        <v>23576</v>
      </c>
    </row>
    <row r="156" spans="1:7" s="95" customFormat="1" ht="26.25">
      <c r="A156" s="260" t="s">
        <v>157</v>
      </c>
      <c r="B156" s="102" t="s">
        <v>151</v>
      </c>
      <c r="C156" s="102" t="s">
        <v>52</v>
      </c>
      <c r="D156" s="99" t="s">
        <v>166</v>
      </c>
      <c r="E156" s="99">
        <v>600</v>
      </c>
      <c r="F156" s="168">
        <f t="shared" si="9"/>
        <v>21500</v>
      </c>
      <c r="G156" s="168">
        <f t="shared" si="9"/>
        <v>23576</v>
      </c>
    </row>
    <row r="157" spans="1:7" s="95" customFormat="1" ht="12.75">
      <c r="A157" s="288" t="s">
        <v>222</v>
      </c>
      <c r="B157" s="106" t="s">
        <v>151</v>
      </c>
      <c r="C157" s="106" t="s">
        <v>52</v>
      </c>
      <c r="D157" s="107" t="s">
        <v>166</v>
      </c>
      <c r="E157" s="107">
        <v>610</v>
      </c>
      <c r="F157" s="169">
        <v>21500</v>
      </c>
      <c r="G157" s="169">
        <v>23576</v>
      </c>
    </row>
    <row r="158" spans="1:7" s="95" customFormat="1" ht="26.25" hidden="1">
      <c r="A158" s="259" t="s">
        <v>423</v>
      </c>
      <c r="B158" s="102" t="s">
        <v>151</v>
      </c>
      <c r="C158" s="102" t="s">
        <v>52</v>
      </c>
      <c r="D158" s="99" t="s">
        <v>424</v>
      </c>
      <c r="E158" s="99"/>
      <c r="F158" s="164">
        <f>SUM(F162,F159)</f>
        <v>0</v>
      </c>
      <c r="G158" s="164">
        <f>SUM(G162,G159)</f>
        <v>0</v>
      </c>
    </row>
    <row r="159" spans="1:7" s="95" customFormat="1" ht="26.25" hidden="1">
      <c r="A159" s="259" t="s">
        <v>425</v>
      </c>
      <c r="B159" s="102" t="s">
        <v>151</v>
      </c>
      <c r="C159" s="102" t="s">
        <v>52</v>
      </c>
      <c r="D159" s="99" t="s">
        <v>426</v>
      </c>
      <c r="E159" s="99"/>
      <c r="F159" s="311">
        <f>SUM(F160)</f>
        <v>0</v>
      </c>
      <c r="G159" s="311">
        <f>SUM(G160)</f>
        <v>0</v>
      </c>
    </row>
    <row r="160" spans="1:7" s="95" customFormat="1" ht="12.75" hidden="1">
      <c r="A160" s="260" t="s">
        <v>162</v>
      </c>
      <c r="B160" s="102" t="s">
        <v>151</v>
      </c>
      <c r="C160" s="102" t="s">
        <v>52</v>
      </c>
      <c r="D160" s="99" t="s">
        <v>426</v>
      </c>
      <c r="E160" s="99">
        <v>500</v>
      </c>
      <c r="F160" s="311">
        <f>SUM(F161)</f>
        <v>0</v>
      </c>
      <c r="G160" s="311">
        <f>SUM(G161)</f>
        <v>0</v>
      </c>
    </row>
    <row r="161" spans="1:7" s="95" customFormat="1" ht="12.75" hidden="1">
      <c r="A161" s="288" t="s">
        <v>62</v>
      </c>
      <c r="B161" s="106" t="s">
        <v>151</v>
      </c>
      <c r="C161" s="106" t="s">
        <v>52</v>
      </c>
      <c r="D161" s="107" t="s">
        <v>426</v>
      </c>
      <c r="E161" s="107">
        <v>540</v>
      </c>
      <c r="F161" s="312">
        <v>0</v>
      </c>
      <c r="G161" s="313">
        <v>0</v>
      </c>
    </row>
    <row r="162" spans="1:7" s="95" customFormat="1" ht="39" hidden="1">
      <c r="A162" s="259" t="s">
        <v>427</v>
      </c>
      <c r="B162" s="102" t="s">
        <v>151</v>
      </c>
      <c r="C162" s="102" t="s">
        <v>52</v>
      </c>
      <c r="D162" s="99" t="s">
        <v>428</v>
      </c>
      <c r="E162" s="99"/>
      <c r="F162" s="168">
        <f>SUM(F163)</f>
        <v>0</v>
      </c>
      <c r="G162" s="168">
        <f>SUM(G163)</f>
        <v>0</v>
      </c>
    </row>
    <row r="163" spans="1:7" s="95" customFormat="1" ht="12.75" hidden="1">
      <c r="A163" s="260" t="s">
        <v>162</v>
      </c>
      <c r="B163" s="102" t="s">
        <v>151</v>
      </c>
      <c r="C163" s="102" t="s">
        <v>52</v>
      </c>
      <c r="D163" s="99" t="s">
        <v>428</v>
      </c>
      <c r="E163" s="99">
        <v>500</v>
      </c>
      <c r="F163" s="168">
        <f>SUM(F164)</f>
        <v>0</v>
      </c>
      <c r="G163" s="168">
        <f>SUM(G164)</f>
        <v>0</v>
      </c>
    </row>
    <row r="164" spans="1:7" s="95" customFormat="1" ht="12.75" hidden="1">
      <c r="A164" s="288" t="s">
        <v>62</v>
      </c>
      <c r="B164" s="106" t="s">
        <v>151</v>
      </c>
      <c r="C164" s="106" t="s">
        <v>52</v>
      </c>
      <c r="D164" s="107" t="s">
        <v>428</v>
      </c>
      <c r="E164" s="107">
        <v>540</v>
      </c>
      <c r="F164" s="314">
        <v>0</v>
      </c>
      <c r="G164" s="169">
        <v>0</v>
      </c>
    </row>
    <row r="165" spans="1:7" s="95" customFormat="1" ht="26.25">
      <c r="A165" s="264" t="s">
        <v>401</v>
      </c>
      <c r="B165" s="292" t="s">
        <v>151</v>
      </c>
      <c r="C165" s="292" t="s">
        <v>52</v>
      </c>
      <c r="D165" s="99" t="s">
        <v>350</v>
      </c>
      <c r="E165" s="227"/>
      <c r="F165" s="168">
        <f>F166</f>
        <v>75000</v>
      </c>
      <c r="G165" s="168">
        <f>G166</f>
        <v>0</v>
      </c>
    </row>
    <row r="166" spans="1:7" s="95" customFormat="1" ht="12.75">
      <c r="A166" s="264" t="s">
        <v>429</v>
      </c>
      <c r="B166" s="102" t="s">
        <v>151</v>
      </c>
      <c r="C166" s="102" t="s">
        <v>52</v>
      </c>
      <c r="D166" s="99" t="s">
        <v>377</v>
      </c>
      <c r="E166" s="227"/>
      <c r="F166" s="168">
        <f>SUM(F167)</f>
        <v>75000</v>
      </c>
      <c r="G166" s="168">
        <f>SUM(G167)</f>
        <v>0</v>
      </c>
    </row>
    <row r="167" spans="1:7" s="95" customFormat="1" ht="12.75">
      <c r="A167" s="302" t="s">
        <v>162</v>
      </c>
      <c r="B167" s="102" t="s">
        <v>151</v>
      </c>
      <c r="C167" s="102" t="s">
        <v>52</v>
      </c>
      <c r="D167" s="99" t="s">
        <v>377</v>
      </c>
      <c r="E167" s="227">
        <v>500</v>
      </c>
      <c r="F167" s="168">
        <f>SUM(F168)</f>
        <v>75000</v>
      </c>
      <c r="G167" s="168">
        <f>SUM(G168)</f>
        <v>0</v>
      </c>
    </row>
    <row r="168" spans="1:7" s="95" customFormat="1" ht="12.75">
      <c r="A168" s="303" t="s">
        <v>62</v>
      </c>
      <c r="B168" s="281" t="s">
        <v>151</v>
      </c>
      <c r="C168" s="281" t="s">
        <v>52</v>
      </c>
      <c r="D168" s="99" t="s">
        <v>377</v>
      </c>
      <c r="E168" s="315">
        <v>540</v>
      </c>
      <c r="F168" s="278">
        <v>75000</v>
      </c>
      <c r="G168" s="278">
        <v>0</v>
      </c>
    </row>
    <row r="169" spans="1:7" s="95" customFormat="1" ht="52.5">
      <c r="A169" s="267" t="s">
        <v>303</v>
      </c>
      <c r="B169" s="102" t="s">
        <v>151</v>
      </c>
      <c r="C169" s="102" t="s">
        <v>52</v>
      </c>
      <c r="D169" s="102" t="s">
        <v>152</v>
      </c>
      <c r="E169" s="133"/>
      <c r="F169" s="168">
        <f>SUM(F170)</f>
        <v>3000</v>
      </c>
      <c r="G169" s="168">
        <f>SUM(G170)</f>
        <v>3000</v>
      </c>
    </row>
    <row r="170" spans="1:7" s="95" customFormat="1" ht="12.75">
      <c r="A170" s="267" t="s">
        <v>99</v>
      </c>
      <c r="B170" s="102" t="s">
        <v>151</v>
      </c>
      <c r="C170" s="102" t="s">
        <v>52</v>
      </c>
      <c r="D170" s="102" t="s">
        <v>214</v>
      </c>
      <c r="E170" s="133"/>
      <c r="F170" s="168">
        <f aca="true" t="shared" si="10" ref="F170:G173">SUM(F171)</f>
        <v>3000</v>
      </c>
      <c r="G170" s="168">
        <f t="shared" si="10"/>
        <v>3000</v>
      </c>
    </row>
    <row r="171" spans="1:7" s="95" customFormat="1" ht="26.25">
      <c r="A171" s="267" t="s">
        <v>100</v>
      </c>
      <c r="B171" s="102" t="s">
        <v>151</v>
      </c>
      <c r="C171" s="102" t="s">
        <v>52</v>
      </c>
      <c r="D171" s="102" t="s">
        <v>215</v>
      </c>
      <c r="E171" s="133"/>
      <c r="F171" s="168">
        <f t="shared" si="10"/>
        <v>3000</v>
      </c>
      <c r="G171" s="168">
        <f t="shared" si="10"/>
        <v>3000</v>
      </c>
    </row>
    <row r="172" spans="1:7" s="95" customFormat="1" ht="26.25">
      <c r="A172" s="309" t="s">
        <v>216</v>
      </c>
      <c r="B172" s="102" t="s">
        <v>151</v>
      </c>
      <c r="C172" s="102" t="s">
        <v>52</v>
      </c>
      <c r="D172" s="102" t="s">
        <v>217</v>
      </c>
      <c r="E172" s="133"/>
      <c r="F172" s="168">
        <f t="shared" si="10"/>
        <v>3000</v>
      </c>
      <c r="G172" s="168">
        <f t="shared" si="10"/>
        <v>3000</v>
      </c>
    </row>
    <row r="173" spans="1:7" s="95" customFormat="1" ht="26.25">
      <c r="A173" s="302" t="s">
        <v>57</v>
      </c>
      <c r="B173" s="102" t="s">
        <v>151</v>
      </c>
      <c r="C173" s="102" t="s">
        <v>52</v>
      </c>
      <c r="D173" s="102" t="s">
        <v>217</v>
      </c>
      <c r="E173" s="133" t="s">
        <v>120</v>
      </c>
      <c r="F173" s="168">
        <f t="shared" si="10"/>
        <v>3000</v>
      </c>
      <c r="G173" s="168">
        <f t="shared" si="10"/>
        <v>3000</v>
      </c>
    </row>
    <row r="174" spans="1:7" s="95" customFormat="1" ht="26.25">
      <c r="A174" s="269" t="s">
        <v>58</v>
      </c>
      <c r="B174" s="106" t="s">
        <v>151</v>
      </c>
      <c r="C174" s="106" t="s">
        <v>52</v>
      </c>
      <c r="D174" s="106" t="s">
        <v>217</v>
      </c>
      <c r="E174" s="135" t="s">
        <v>121</v>
      </c>
      <c r="F174" s="169">
        <v>3000</v>
      </c>
      <c r="G174" s="169">
        <v>3000</v>
      </c>
    </row>
    <row r="175" spans="1:7" s="95" customFormat="1" ht="12.75">
      <c r="A175" s="289" t="s">
        <v>279</v>
      </c>
      <c r="B175" s="98" t="s">
        <v>69</v>
      </c>
      <c r="C175" s="98"/>
      <c r="D175" s="117"/>
      <c r="E175" s="117"/>
      <c r="F175" s="163">
        <f>F176</f>
        <v>7572</v>
      </c>
      <c r="G175" s="163">
        <f>G176</f>
        <v>7950</v>
      </c>
    </row>
    <row r="176" spans="1:7" s="95" customFormat="1" ht="12.75">
      <c r="A176" s="262" t="s">
        <v>36</v>
      </c>
      <c r="B176" s="102" t="s">
        <v>69</v>
      </c>
      <c r="C176" s="102" t="s">
        <v>69</v>
      </c>
      <c r="D176" s="99"/>
      <c r="E176" s="99"/>
      <c r="F176" s="164">
        <f>SUM(F177)</f>
        <v>7572</v>
      </c>
      <c r="G176" s="164">
        <f>SUM(G177)</f>
        <v>7950</v>
      </c>
    </row>
    <row r="177" spans="1:7" s="95" customFormat="1" ht="39">
      <c r="A177" s="264" t="s">
        <v>308</v>
      </c>
      <c r="B177" s="102" t="s">
        <v>69</v>
      </c>
      <c r="C177" s="102" t="s">
        <v>69</v>
      </c>
      <c r="D177" s="102" t="s">
        <v>218</v>
      </c>
      <c r="E177" s="122"/>
      <c r="F177" s="164">
        <f>SUM(F178,F182,F186)</f>
        <v>7572</v>
      </c>
      <c r="G177" s="164">
        <f>SUM(G178,G182,G186)</f>
        <v>7950</v>
      </c>
    </row>
    <row r="178" spans="1:7" s="95" customFormat="1" ht="26.25">
      <c r="A178" s="259" t="s">
        <v>101</v>
      </c>
      <c r="B178" s="102" t="s">
        <v>69</v>
      </c>
      <c r="C178" s="102" t="s">
        <v>69</v>
      </c>
      <c r="D178" s="118" t="s">
        <v>219</v>
      </c>
      <c r="E178" s="133"/>
      <c r="F178" s="164">
        <f aca="true" t="shared" si="11" ref="F178:G180">SUM(F179)</f>
        <v>6722</v>
      </c>
      <c r="G178" s="164">
        <f t="shared" si="11"/>
        <v>7100</v>
      </c>
    </row>
    <row r="179" spans="1:7" s="95" customFormat="1" ht="26.25">
      <c r="A179" s="260" t="s">
        <v>220</v>
      </c>
      <c r="B179" s="102" t="s">
        <v>69</v>
      </c>
      <c r="C179" s="102" t="s">
        <v>69</v>
      </c>
      <c r="D179" s="118" t="s">
        <v>221</v>
      </c>
      <c r="E179" s="133"/>
      <c r="F179" s="164">
        <f t="shared" si="11"/>
        <v>6722</v>
      </c>
      <c r="G179" s="164">
        <f t="shared" si="11"/>
        <v>7100</v>
      </c>
    </row>
    <row r="180" spans="1:7" s="95" customFormat="1" ht="26.25">
      <c r="A180" s="316" t="s">
        <v>157</v>
      </c>
      <c r="B180" s="102" t="s">
        <v>69</v>
      </c>
      <c r="C180" s="102" t="s">
        <v>69</v>
      </c>
      <c r="D180" s="118" t="s">
        <v>221</v>
      </c>
      <c r="E180" s="133" t="s">
        <v>158</v>
      </c>
      <c r="F180" s="164">
        <f t="shared" si="11"/>
        <v>6722</v>
      </c>
      <c r="G180" s="164">
        <f t="shared" si="11"/>
        <v>7100</v>
      </c>
    </row>
    <row r="181" spans="1:7" s="95" customFormat="1" ht="12.75">
      <c r="A181" s="317" t="s">
        <v>222</v>
      </c>
      <c r="B181" s="106" t="s">
        <v>69</v>
      </c>
      <c r="C181" s="106" t="s">
        <v>69</v>
      </c>
      <c r="D181" s="141" t="s">
        <v>221</v>
      </c>
      <c r="E181" s="135" t="s">
        <v>223</v>
      </c>
      <c r="F181" s="165">
        <v>6722</v>
      </c>
      <c r="G181" s="287">
        <v>7100</v>
      </c>
    </row>
    <row r="182" spans="1:7" s="95" customFormat="1" ht="39">
      <c r="A182" s="316" t="s">
        <v>102</v>
      </c>
      <c r="B182" s="102" t="s">
        <v>69</v>
      </c>
      <c r="C182" s="102" t="s">
        <v>69</v>
      </c>
      <c r="D182" s="102" t="s">
        <v>224</v>
      </c>
      <c r="E182" s="133"/>
      <c r="F182" s="164">
        <f>SUM(F183)</f>
        <v>220</v>
      </c>
      <c r="G182" s="164">
        <f>SUM(G183)</f>
        <v>220</v>
      </c>
    </row>
    <row r="183" spans="1:7" s="95" customFormat="1" ht="26.25">
      <c r="A183" s="316" t="s">
        <v>225</v>
      </c>
      <c r="B183" s="102" t="s">
        <v>69</v>
      </c>
      <c r="C183" s="102" t="s">
        <v>69</v>
      </c>
      <c r="D183" s="102" t="s">
        <v>226</v>
      </c>
      <c r="E183" s="133"/>
      <c r="F183" s="164">
        <f>F184</f>
        <v>220</v>
      </c>
      <c r="G183" s="164">
        <f>G184</f>
        <v>220</v>
      </c>
    </row>
    <row r="184" spans="1:7" s="95" customFormat="1" ht="26.25">
      <c r="A184" s="260" t="s">
        <v>57</v>
      </c>
      <c r="B184" s="102" t="s">
        <v>69</v>
      </c>
      <c r="C184" s="102" t="s">
        <v>69</v>
      </c>
      <c r="D184" s="102" t="s">
        <v>226</v>
      </c>
      <c r="E184" s="133" t="s">
        <v>120</v>
      </c>
      <c r="F184" s="164">
        <f>F185</f>
        <v>220</v>
      </c>
      <c r="G184" s="164">
        <f>G185</f>
        <v>220</v>
      </c>
    </row>
    <row r="185" spans="1:7" s="95" customFormat="1" ht="26.25">
      <c r="A185" s="288" t="s">
        <v>58</v>
      </c>
      <c r="B185" s="106" t="s">
        <v>69</v>
      </c>
      <c r="C185" s="106" t="s">
        <v>69</v>
      </c>
      <c r="D185" s="106" t="s">
        <v>226</v>
      </c>
      <c r="E185" s="135" t="s">
        <v>121</v>
      </c>
      <c r="F185" s="165">
        <v>220</v>
      </c>
      <c r="G185" s="165">
        <v>220</v>
      </c>
    </row>
    <row r="186" spans="1:7" s="95" customFormat="1" ht="26.25">
      <c r="A186" s="264" t="s">
        <v>103</v>
      </c>
      <c r="B186" s="102" t="s">
        <v>69</v>
      </c>
      <c r="C186" s="102" t="s">
        <v>69</v>
      </c>
      <c r="D186" s="102" t="s">
        <v>227</v>
      </c>
      <c r="E186" s="135"/>
      <c r="F186" s="164">
        <f>SUM(F187)</f>
        <v>630</v>
      </c>
      <c r="G186" s="164">
        <f>SUM(G187)</f>
        <v>630</v>
      </c>
    </row>
    <row r="187" spans="1:7" s="95" customFormat="1" ht="26.25">
      <c r="A187" s="264" t="s">
        <v>35</v>
      </c>
      <c r="B187" s="102" t="s">
        <v>69</v>
      </c>
      <c r="C187" s="102" t="s">
        <v>69</v>
      </c>
      <c r="D187" s="102" t="s">
        <v>228</v>
      </c>
      <c r="E187" s="133"/>
      <c r="F187" s="164">
        <f>SUM(F188)</f>
        <v>630</v>
      </c>
      <c r="G187" s="164">
        <f>SUM(G188)</f>
        <v>630</v>
      </c>
    </row>
    <row r="188" spans="1:7" s="95" customFormat="1" ht="26.25">
      <c r="A188" s="260" t="s">
        <v>157</v>
      </c>
      <c r="B188" s="102" t="s">
        <v>69</v>
      </c>
      <c r="C188" s="102" t="s">
        <v>69</v>
      </c>
      <c r="D188" s="102" t="s">
        <v>228</v>
      </c>
      <c r="E188" s="133" t="s">
        <v>158</v>
      </c>
      <c r="F188" s="164">
        <f>F189</f>
        <v>630</v>
      </c>
      <c r="G188" s="164">
        <f>G189</f>
        <v>630</v>
      </c>
    </row>
    <row r="189" spans="1:7" s="95" customFormat="1" ht="12.75">
      <c r="A189" s="285" t="s">
        <v>222</v>
      </c>
      <c r="B189" s="106" t="s">
        <v>69</v>
      </c>
      <c r="C189" s="106" t="s">
        <v>69</v>
      </c>
      <c r="D189" s="106" t="s">
        <v>228</v>
      </c>
      <c r="E189" s="135" t="s">
        <v>223</v>
      </c>
      <c r="F189" s="165">
        <v>630</v>
      </c>
      <c r="G189" s="165">
        <v>630</v>
      </c>
    </row>
    <row r="190" spans="1:7" s="144" customFormat="1" ht="12.75">
      <c r="A190" s="289" t="s">
        <v>278</v>
      </c>
      <c r="B190" s="98" t="s">
        <v>130</v>
      </c>
      <c r="C190" s="98"/>
      <c r="D190" s="117"/>
      <c r="E190" s="117"/>
      <c r="F190" s="163">
        <f>SUM(F191,F215)</f>
        <v>110250</v>
      </c>
      <c r="G190" s="163">
        <f>SUM(G191,G215)</f>
        <v>58150</v>
      </c>
    </row>
    <row r="191" spans="1:7" s="95" customFormat="1" ht="12.75">
      <c r="A191" s="262" t="s">
        <v>277</v>
      </c>
      <c r="B191" s="102" t="s">
        <v>130</v>
      </c>
      <c r="C191" s="102" t="s">
        <v>45</v>
      </c>
      <c r="D191" s="99"/>
      <c r="E191" s="99"/>
      <c r="F191" s="164">
        <f>SUM(F192)</f>
        <v>105350</v>
      </c>
      <c r="G191" s="164">
        <f>SUM(G192)</f>
        <v>53250</v>
      </c>
    </row>
    <row r="192" spans="1:7" s="95" customFormat="1" ht="26.25">
      <c r="A192" s="260" t="s">
        <v>309</v>
      </c>
      <c r="B192" s="102" t="s">
        <v>130</v>
      </c>
      <c r="C192" s="102" t="s">
        <v>45</v>
      </c>
      <c r="D192" s="118" t="s">
        <v>229</v>
      </c>
      <c r="E192" s="122"/>
      <c r="F192" s="168">
        <f>SUM(F193,F200,F204,F211)</f>
        <v>105350</v>
      </c>
      <c r="G192" s="168">
        <f>SUM(G193,G200,G204,G211)</f>
        <v>53250</v>
      </c>
    </row>
    <row r="193" spans="1:7" s="95" customFormat="1" ht="26.25">
      <c r="A193" s="316" t="s">
        <v>104</v>
      </c>
      <c r="B193" s="102" t="s">
        <v>130</v>
      </c>
      <c r="C193" s="102" t="s">
        <v>45</v>
      </c>
      <c r="D193" s="118" t="s">
        <v>230</v>
      </c>
      <c r="E193" s="122"/>
      <c r="F193" s="170">
        <f>SUM(F194,F197)</f>
        <v>35500</v>
      </c>
      <c r="G193" s="170">
        <f>SUM(G194,G197)</f>
        <v>36500</v>
      </c>
    </row>
    <row r="194" spans="1:7" s="95" customFormat="1" ht="26.25">
      <c r="A194" s="310" t="s">
        <v>220</v>
      </c>
      <c r="B194" s="102" t="s">
        <v>130</v>
      </c>
      <c r="C194" s="102" t="s">
        <v>45</v>
      </c>
      <c r="D194" s="118" t="s">
        <v>231</v>
      </c>
      <c r="E194" s="133"/>
      <c r="F194" s="168">
        <f>SUM(F195)</f>
        <v>34000</v>
      </c>
      <c r="G194" s="168">
        <f>SUM(G195)</f>
        <v>35000</v>
      </c>
    </row>
    <row r="195" spans="1:7" s="95" customFormat="1" ht="26.25">
      <c r="A195" s="316" t="s">
        <v>157</v>
      </c>
      <c r="B195" s="102" t="s">
        <v>130</v>
      </c>
      <c r="C195" s="102" t="s">
        <v>45</v>
      </c>
      <c r="D195" s="118" t="s">
        <v>231</v>
      </c>
      <c r="E195" s="133" t="s">
        <v>158</v>
      </c>
      <c r="F195" s="168">
        <f>SUM(F196)</f>
        <v>34000</v>
      </c>
      <c r="G195" s="168">
        <f>SUM(G196)</f>
        <v>35000</v>
      </c>
    </row>
    <row r="196" spans="1:7" s="95" customFormat="1" ht="12.75">
      <c r="A196" s="318" t="s">
        <v>222</v>
      </c>
      <c r="B196" s="106" t="s">
        <v>130</v>
      </c>
      <c r="C196" s="106" t="s">
        <v>45</v>
      </c>
      <c r="D196" s="141" t="s">
        <v>231</v>
      </c>
      <c r="E196" s="135" t="s">
        <v>223</v>
      </c>
      <c r="F196" s="169">
        <v>34000</v>
      </c>
      <c r="G196" s="169">
        <v>35000</v>
      </c>
    </row>
    <row r="197" spans="1:7" s="95" customFormat="1" ht="12.75">
      <c r="A197" s="310" t="s">
        <v>237</v>
      </c>
      <c r="B197" s="102" t="s">
        <v>130</v>
      </c>
      <c r="C197" s="102" t="s">
        <v>45</v>
      </c>
      <c r="D197" s="118" t="s">
        <v>293</v>
      </c>
      <c r="E197" s="133"/>
      <c r="F197" s="168">
        <f>SUM(F198)</f>
        <v>1500</v>
      </c>
      <c r="G197" s="168">
        <f>SUM(G198)</f>
        <v>1500</v>
      </c>
    </row>
    <row r="198" spans="1:7" s="95" customFormat="1" ht="26.25">
      <c r="A198" s="316" t="s">
        <v>57</v>
      </c>
      <c r="B198" s="102" t="s">
        <v>130</v>
      </c>
      <c r="C198" s="102" t="s">
        <v>45</v>
      </c>
      <c r="D198" s="118" t="s">
        <v>238</v>
      </c>
      <c r="E198" s="133" t="s">
        <v>120</v>
      </c>
      <c r="F198" s="168">
        <f>SUM(F199)</f>
        <v>1500</v>
      </c>
      <c r="G198" s="168">
        <f>SUM(G199)</f>
        <v>1500</v>
      </c>
    </row>
    <row r="199" spans="1:7" s="95" customFormat="1" ht="26.25">
      <c r="A199" s="318" t="s">
        <v>58</v>
      </c>
      <c r="B199" s="106" t="s">
        <v>130</v>
      </c>
      <c r="C199" s="106" t="s">
        <v>45</v>
      </c>
      <c r="D199" s="141" t="s">
        <v>293</v>
      </c>
      <c r="E199" s="135" t="s">
        <v>121</v>
      </c>
      <c r="F199" s="169">
        <v>1500</v>
      </c>
      <c r="G199" s="169">
        <v>1500</v>
      </c>
    </row>
    <row r="200" spans="1:7" s="95" customFormat="1" ht="26.25">
      <c r="A200" s="260" t="s">
        <v>105</v>
      </c>
      <c r="B200" s="102" t="s">
        <v>130</v>
      </c>
      <c r="C200" s="102" t="s">
        <v>45</v>
      </c>
      <c r="D200" s="118" t="s">
        <v>239</v>
      </c>
      <c r="E200" s="133"/>
      <c r="F200" s="168">
        <f aca="true" t="shared" si="12" ref="F200:G202">SUM(F201)</f>
        <v>15500</v>
      </c>
      <c r="G200" s="168">
        <f t="shared" si="12"/>
        <v>16300</v>
      </c>
    </row>
    <row r="201" spans="1:7" s="95" customFormat="1" ht="26.25">
      <c r="A201" s="319" t="s">
        <v>220</v>
      </c>
      <c r="B201" s="102" t="s">
        <v>130</v>
      </c>
      <c r="C201" s="102" t="s">
        <v>45</v>
      </c>
      <c r="D201" s="118" t="s">
        <v>240</v>
      </c>
      <c r="E201" s="122"/>
      <c r="F201" s="168">
        <f t="shared" si="12"/>
        <v>15500</v>
      </c>
      <c r="G201" s="168">
        <f t="shared" si="12"/>
        <v>16300</v>
      </c>
    </row>
    <row r="202" spans="1:7" s="95" customFormat="1" ht="26.25">
      <c r="A202" s="320" t="s">
        <v>157</v>
      </c>
      <c r="B202" s="102" t="s">
        <v>130</v>
      </c>
      <c r="C202" s="102" t="s">
        <v>45</v>
      </c>
      <c r="D202" s="118" t="s">
        <v>240</v>
      </c>
      <c r="E202" s="133" t="s">
        <v>158</v>
      </c>
      <c r="F202" s="168">
        <f t="shared" si="12"/>
        <v>15500</v>
      </c>
      <c r="G202" s="168">
        <f t="shared" si="12"/>
        <v>16300</v>
      </c>
    </row>
    <row r="203" spans="1:7" s="95" customFormat="1" ht="12.75">
      <c r="A203" s="318" t="s">
        <v>222</v>
      </c>
      <c r="B203" s="106" t="s">
        <v>130</v>
      </c>
      <c r="C203" s="106" t="s">
        <v>45</v>
      </c>
      <c r="D203" s="141" t="s">
        <v>240</v>
      </c>
      <c r="E203" s="135" t="s">
        <v>223</v>
      </c>
      <c r="F203" s="169">
        <v>15500</v>
      </c>
      <c r="G203" s="169">
        <v>16300</v>
      </c>
    </row>
    <row r="204" spans="1:7" s="95" customFormat="1" ht="52.5">
      <c r="A204" s="316" t="s">
        <v>106</v>
      </c>
      <c r="B204" s="102" t="s">
        <v>130</v>
      </c>
      <c r="C204" s="102" t="s">
        <v>45</v>
      </c>
      <c r="D204" s="118" t="s">
        <v>242</v>
      </c>
      <c r="E204" s="148"/>
      <c r="F204" s="168">
        <f>SUM(F205,F208)</f>
        <v>450</v>
      </c>
      <c r="G204" s="168">
        <f>SUM(G205,G208)</f>
        <v>450</v>
      </c>
    </row>
    <row r="205" spans="1:7" s="95" customFormat="1" ht="12.75">
      <c r="A205" s="271" t="s">
        <v>243</v>
      </c>
      <c r="B205" s="102" t="s">
        <v>130</v>
      </c>
      <c r="C205" s="102" t="s">
        <v>45</v>
      </c>
      <c r="D205" s="118" t="s">
        <v>244</v>
      </c>
      <c r="E205" s="148"/>
      <c r="F205" s="168">
        <f>SUM(F206)</f>
        <v>150</v>
      </c>
      <c r="G205" s="168">
        <f>SUM(G206)</f>
        <v>150</v>
      </c>
    </row>
    <row r="206" spans="1:7" s="95" customFormat="1" ht="26.25">
      <c r="A206" s="321" t="s">
        <v>57</v>
      </c>
      <c r="B206" s="102" t="s">
        <v>130</v>
      </c>
      <c r="C206" s="102" t="s">
        <v>45</v>
      </c>
      <c r="D206" s="118" t="s">
        <v>244</v>
      </c>
      <c r="E206" s="133">
        <v>200</v>
      </c>
      <c r="F206" s="168">
        <f>SUM(F207)</f>
        <v>150</v>
      </c>
      <c r="G206" s="168">
        <f>SUM(G207)</f>
        <v>150</v>
      </c>
    </row>
    <row r="207" spans="1:7" s="95" customFormat="1" ht="26.25">
      <c r="A207" s="317" t="s">
        <v>58</v>
      </c>
      <c r="B207" s="106" t="s">
        <v>130</v>
      </c>
      <c r="C207" s="106" t="s">
        <v>45</v>
      </c>
      <c r="D207" s="141" t="s">
        <v>244</v>
      </c>
      <c r="E207" s="135">
        <v>240</v>
      </c>
      <c r="F207" s="169">
        <v>150</v>
      </c>
      <c r="G207" s="169">
        <v>150</v>
      </c>
    </row>
    <row r="208" spans="1:7" s="95" customFormat="1" ht="39">
      <c r="A208" s="271" t="s">
        <v>245</v>
      </c>
      <c r="B208" s="102" t="s">
        <v>130</v>
      </c>
      <c r="C208" s="102" t="s">
        <v>45</v>
      </c>
      <c r="D208" s="118" t="s">
        <v>246</v>
      </c>
      <c r="E208" s="148"/>
      <c r="F208" s="168">
        <f>SUM(F209)</f>
        <v>300</v>
      </c>
      <c r="G208" s="168">
        <f>SUM(G209)</f>
        <v>300</v>
      </c>
    </row>
    <row r="209" spans="1:7" s="95" customFormat="1" ht="26.25">
      <c r="A209" s="321" t="s">
        <v>57</v>
      </c>
      <c r="B209" s="102" t="s">
        <v>130</v>
      </c>
      <c r="C209" s="102" t="s">
        <v>45</v>
      </c>
      <c r="D209" s="118" t="s">
        <v>246</v>
      </c>
      <c r="E209" s="133">
        <v>200</v>
      </c>
      <c r="F209" s="168">
        <f>SUM(F210)</f>
        <v>300</v>
      </c>
      <c r="G209" s="168">
        <f>SUM(G210)</f>
        <v>300</v>
      </c>
    </row>
    <row r="210" spans="1:7" s="95" customFormat="1" ht="26.25">
      <c r="A210" s="317" t="s">
        <v>58</v>
      </c>
      <c r="B210" s="106" t="s">
        <v>130</v>
      </c>
      <c r="C210" s="106" t="s">
        <v>45</v>
      </c>
      <c r="D210" s="141" t="s">
        <v>246</v>
      </c>
      <c r="E210" s="135">
        <v>240</v>
      </c>
      <c r="F210" s="169">
        <v>300</v>
      </c>
      <c r="G210" s="169">
        <v>300</v>
      </c>
    </row>
    <row r="211" spans="1:7" s="95" customFormat="1" ht="12.75">
      <c r="A211" s="316" t="s">
        <v>402</v>
      </c>
      <c r="B211" s="292" t="s">
        <v>130</v>
      </c>
      <c r="C211" s="292" t="s">
        <v>45</v>
      </c>
      <c r="D211" s="322" t="s">
        <v>361</v>
      </c>
      <c r="E211" s="323"/>
      <c r="F211" s="168">
        <f aca="true" t="shared" si="13" ref="F211:G213">F212</f>
        <v>53900</v>
      </c>
      <c r="G211" s="168">
        <f t="shared" si="13"/>
        <v>0</v>
      </c>
    </row>
    <row r="212" spans="1:7" s="95" customFormat="1" ht="52.5">
      <c r="A212" s="271" t="s">
        <v>399</v>
      </c>
      <c r="B212" s="292" t="s">
        <v>130</v>
      </c>
      <c r="C212" s="292" t="s">
        <v>45</v>
      </c>
      <c r="D212" s="322" t="s">
        <v>360</v>
      </c>
      <c r="E212" s="323"/>
      <c r="F212" s="168">
        <f t="shared" si="13"/>
        <v>53900</v>
      </c>
      <c r="G212" s="168">
        <f t="shared" si="13"/>
        <v>0</v>
      </c>
    </row>
    <row r="213" spans="1:7" s="95" customFormat="1" ht="12.75">
      <c r="A213" s="321" t="s">
        <v>162</v>
      </c>
      <c r="B213" s="292" t="s">
        <v>130</v>
      </c>
      <c r="C213" s="292" t="s">
        <v>45</v>
      </c>
      <c r="D213" s="322" t="s">
        <v>360</v>
      </c>
      <c r="E213" s="306" t="s">
        <v>338</v>
      </c>
      <c r="F213" s="168">
        <f t="shared" si="13"/>
        <v>53900</v>
      </c>
      <c r="G213" s="168">
        <f t="shared" si="13"/>
        <v>0</v>
      </c>
    </row>
    <row r="214" spans="1:8" s="95" customFormat="1" ht="12.75">
      <c r="A214" s="317" t="s">
        <v>62</v>
      </c>
      <c r="B214" s="307" t="s">
        <v>130</v>
      </c>
      <c r="C214" s="307" t="s">
        <v>45</v>
      </c>
      <c r="D214" s="324" t="s">
        <v>360</v>
      </c>
      <c r="E214" s="308" t="s">
        <v>339</v>
      </c>
      <c r="F214" s="169">
        <v>53900</v>
      </c>
      <c r="G214" s="169">
        <v>0</v>
      </c>
      <c r="H214" s="95">
        <v>6363.6</v>
      </c>
    </row>
    <row r="215" spans="1:7" s="95" customFormat="1" ht="12.75">
      <c r="A215" s="316" t="s">
        <v>247</v>
      </c>
      <c r="B215" s="102" t="s">
        <v>130</v>
      </c>
      <c r="C215" s="102" t="s">
        <v>64</v>
      </c>
      <c r="D215" s="118"/>
      <c r="E215" s="101"/>
      <c r="F215" s="168">
        <f aca="true" t="shared" si="14" ref="F215:G217">SUM(F216)</f>
        <v>4900</v>
      </c>
      <c r="G215" s="168">
        <f t="shared" si="14"/>
        <v>4900</v>
      </c>
    </row>
    <row r="216" spans="1:7" s="95" customFormat="1" ht="26.25">
      <c r="A216" s="316" t="s">
        <v>309</v>
      </c>
      <c r="B216" s="102" t="s">
        <v>130</v>
      </c>
      <c r="C216" s="102" t="s">
        <v>64</v>
      </c>
      <c r="D216" s="118" t="s">
        <v>229</v>
      </c>
      <c r="E216" s="101"/>
      <c r="F216" s="168">
        <f t="shared" si="14"/>
        <v>4900</v>
      </c>
      <c r="G216" s="168">
        <f t="shared" si="14"/>
        <v>4900</v>
      </c>
    </row>
    <row r="217" spans="1:7" s="95" customFormat="1" ht="26.25">
      <c r="A217" s="316" t="s">
        <v>107</v>
      </c>
      <c r="B217" s="102" t="s">
        <v>130</v>
      </c>
      <c r="C217" s="102" t="s">
        <v>64</v>
      </c>
      <c r="D217" s="118" t="s">
        <v>248</v>
      </c>
      <c r="E217" s="148"/>
      <c r="F217" s="168">
        <f t="shared" si="14"/>
        <v>4900</v>
      </c>
      <c r="G217" s="168">
        <f t="shared" si="14"/>
        <v>4900</v>
      </c>
    </row>
    <row r="218" spans="1:7" s="95" customFormat="1" ht="26.25">
      <c r="A218" s="319" t="s">
        <v>220</v>
      </c>
      <c r="B218" s="102" t="s">
        <v>130</v>
      </c>
      <c r="C218" s="102" t="s">
        <v>64</v>
      </c>
      <c r="D218" s="118" t="s">
        <v>249</v>
      </c>
      <c r="E218" s="122"/>
      <c r="F218" s="168">
        <f>SUM(F219,F221)</f>
        <v>4900</v>
      </c>
      <c r="G218" s="168">
        <f>SUM(G219,G221)</f>
        <v>4900</v>
      </c>
    </row>
    <row r="219" spans="1:7" s="95" customFormat="1" ht="52.5">
      <c r="A219" s="320" t="s">
        <v>49</v>
      </c>
      <c r="B219" s="102" t="s">
        <v>130</v>
      </c>
      <c r="C219" s="102" t="s">
        <v>64</v>
      </c>
      <c r="D219" s="118" t="s">
        <v>249</v>
      </c>
      <c r="E219" s="133" t="s">
        <v>232</v>
      </c>
      <c r="F219" s="168">
        <f>SUM(F220)</f>
        <v>4027</v>
      </c>
      <c r="G219" s="168">
        <f>SUM(G220)</f>
        <v>4027</v>
      </c>
    </row>
    <row r="220" spans="1:7" s="95" customFormat="1" ht="12.75">
      <c r="A220" s="318" t="s">
        <v>233</v>
      </c>
      <c r="B220" s="106" t="s">
        <v>130</v>
      </c>
      <c r="C220" s="106" t="s">
        <v>64</v>
      </c>
      <c r="D220" s="141" t="s">
        <v>249</v>
      </c>
      <c r="E220" s="135" t="s">
        <v>234</v>
      </c>
      <c r="F220" s="169">
        <v>4027</v>
      </c>
      <c r="G220" s="169">
        <v>4027</v>
      </c>
    </row>
    <row r="221" spans="1:7" s="95" customFormat="1" ht="26.25">
      <c r="A221" s="321" t="s">
        <v>57</v>
      </c>
      <c r="B221" s="102" t="s">
        <v>130</v>
      </c>
      <c r="C221" s="102" t="s">
        <v>64</v>
      </c>
      <c r="D221" s="118" t="s">
        <v>249</v>
      </c>
      <c r="E221" s="133">
        <v>200</v>
      </c>
      <c r="F221" s="168">
        <f>SUM(F222)</f>
        <v>873</v>
      </c>
      <c r="G221" s="168">
        <f>SUM(G222)</f>
        <v>873</v>
      </c>
    </row>
    <row r="222" spans="1:7" s="95" customFormat="1" ht="26.25">
      <c r="A222" s="317" t="s">
        <v>58</v>
      </c>
      <c r="B222" s="106" t="s">
        <v>130</v>
      </c>
      <c r="C222" s="106" t="s">
        <v>64</v>
      </c>
      <c r="D222" s="141" t="s">
        <v>249</v>
      </c>
      <c r="E222" s="135">
        <v>240</v>
      </c>
      <c r="F222" s="169">
        <v>873</v>
      </c>
      <c r="G222" s="169">
        <v>873</v>
      </c>
    </row>
    <row r="223" spans="1:7" s="144" customFormat="1" ht="12.75">
      <c r="A223" s="289" t="s">
        <v>276</v>
      </c>
      <c r="B223" s="98" t="s">
        <v>250</v>
      </c>
      <c r="C223" s="98"/>
      <c r="D223" s="117"/>
      <c r="E223" s="117"/>
      <c r="F223" s="163">
        <f>SUM(F224,F230)</f>
        <v>1900</v>
      </c>
      <c r="G223" s="163">
        <f>SUM(G224,G230)</f>
        <v>2100</v>
      </c>
    </row>
    <row r="224" spans="1:7" s="95" customFormat="1" ht="12.75">
      <c r="A224" s="262" t="s">
        <v>275</v>
      </c>
      <c r="B224" s="102" t="s">
        <v>250</v>
      </c>
      <c r="C224" s="102" t="s">
        <v>45</v>
      </c>
      <c r="D224" s="99"/>
      <c r="E224" s="99"/>
      <c r="F224" s="164">
        <f>SUM(F225)</f>
        <v>1400</v>
      </c>
      <c r="G224" s="164">
        <f>SUM(G225)</f>
        <v>1600</v>
      </c>
    </row>
    <row r="225" spans="1:7" s="95" customFormat="1" ht="39">
      <c r="A225" s="264" t="s">
        <v>299</v>
      </c>
      <c r="B225" s="102" t="s">
        <v>250</v>
      </c>
      <c r="C225" s="102" t="s">
        <v>45</v>
      </c>
      <c r="D225" s="99" t="s">
        <v>47</v>
      </c>
      <c r="E225" s="99"/>
      <c r="F225" s="164">
        <f aca="true" t="shared" si="15" ref="F225:G227">F226</f>
        <v>1400</v>
      </c>
      <c r="G225" s="164">
        <f t="shared" si="15"/>
        <v>1600</v>
      </c>
    </row>
    <row r="226" spans="1:7" s="95" customFormat="1" ht="12.75">
      <c r="A226" s="259" t="s">
        <v>108</v>
      </c>
      <c r="B226" s="102" t="s">
        <v>250</v>
      </c>
      <c r="C226" s="102" t="s">
        <v>45</v>
      </c>
      <c r="D226" s="99" t="s">
        <v>251</v>
      </c>
      <c r="E226" s="99"/>
      <c r="F226" s="164">
        <f t="shared" si="15"/>
        <v>1400</v>
      </c>
      <c r="G226" s="164">
        <f t="shared" si="15"/>
        <v>1600</v>
      </c>
    </row>
    <row r="227" spans="1:7" s="95" customFormat="1" ht="26.25">
      <c r="A227" s="259" t="s">
        <v>31</v>
      </c>
      <c r="B227" s="102" t="s">
        <v>250</v>
      </c>
      <c r="C227" s="102" t="s">
        <v>45</v>
      </c>
      <c r="D227" s="99" t="s">
        <v>252</v>
      </c>
      <c r="E227" s="99"/>
      <c r="F227" s="164">
        <f t="shared" si="15"/>
        <v>1400</v>
      </c>
      <c r="G227" s="164">
        <f t="shared" si="15"/>
        <v>1600</v>
      </c>
    </row>
    <row r="228" spans="1:7" s="95" customFormat="1" ht="12.75">
      <c r="A228" s="260" t="s">
        <v>253</v>
      </c>
      <c r="B228" s="102" t="s">
        <v>250</v>
      </c>
      <c r="C228" s="102" t="s">
        <v>45</v>
      </c>
      <c r="D228" s="99" t="s">
        <v>252</v>
      </c>
      <c r="E228" s="99">
        <v>300</v>
      </c>
      <c r="F228" s="164">
        <f>SUM(F229)</f>
        <v>1400</v>
      </c>
      <c r="G228" s="164">
        <f>SUM(G229)</f>
        <v>1600</v>
      </c>
    </row>
    <row r="229" spans="1:7" s="95" customFormat="1" ht="26.25">
      <c r="A229" s="288" t="s">
        <v>274</v>
      </c>
      <c r="B229" s="106" t="s">
        <v>250</v>
      </c>
      <c r="C229" s="106" t="s">
        <v>45</v>
      </c>
      <c r="D229" s="107" t="s">
        <v>252</v>
      </c>
      <c r="E229" s="107">
        <v>320</v>
      </c>
      <c r="F229" s="287">
        <v>1400</v>
      </c>
      <c r="G229" s="165">
        <v>1600</v>
      </c>
    </row>
    <row r="230" spans="1:7" s="95" customFormat="1" ht="12.75">
      <c r="A230" s="262" t="s">
        <v>430</v>
      </c>
      <c r="B230" s="102" t="s">
        <v>250</v>
      </c>
      <c r="C230" s="102" t="s">
        <v>52</v>
      </c>
      <c r="D230" s="99"/>
      <c r="E230" s="99"/>
      <c r="F230" s="164">
        <f>SUM(F231)</f>
        <v>500</v>
      </c>
      <c r="G230" s="164">
        <f>SUM(G231)</f>
        <v>500</v>
      </c>
    </row>
    <row r="231" spans="1:7" s="95" customFormat="1" ht="39">
      <c r="A231" s="259" t="s">
        <v>304</v>
      </c>
      <c r="B231" s="102" t="s">
        <v>250</v>
      </c>
      <c r="C231" s="102" t="s">
        <v>52</v>
      </c>
      <c r="D231" s="99" t="s">
        <v>263</v>
      </c>
      <c r="E231" s="99"/>
      <c r="F231" s="164">
        <f>F234</f>
        <v>500</v>
      </c>
      <c r="G231" s="164">
        <f>G234</f>
        <v>500</v>
      </c>
    </row>
    <row r="232" spans="1:7" s="95" customFormat="1" ht="12.75">
      <c r="A232" s="259" t="s">
        <v>431</v>
      </c>
      <c r="B232" s="102" t="s">
        <v>250</v>
      </c>
      <c r="C232" s="102" t="s">
        <v>52</v>
      </c>
      <c r="D232" s="99" t="s">
        <v>432</v>
      </c>
      <c r="E232" s="99"/>
      <c r="F232" s="164">
        <f>F234</f>
        <v>500</v>
      </c>
      <c r="G232" s="164">
        <f>G234</f>
        <v>500</v>
      </c>
    </row>
    <row r="233" spans="1:7" s="95" customFormat="1" ht="26.25">
      <c r="A233" s="259" t="s">
        <v>433</v>
      </c>
      <c r="B233" s="102" t="s">
        <v>250</v>
      </c>
      <c r="C233" s="102" t="s">
        <v>52</v>
      </c>
      <c r="D233" s="99" t="s">
        <v>434</v>
      </c>
      <c r="E233" s="99"/>
      <c r="F233" s="164">
        <f>F234</f>
        <v>500</v>
      </c>
      <c r="G233" s="164">
        <f>G234</f>
        <v>500</v>
      </c>
    </row>
    <row r="234" spans="1:7" s="95" customFormat="1" ht="12.75">
      <c r="A234" s="259" t="s">
        <v>435</v>
      </c>
      <c r="B234" s="102" t="s">
        <v>250</v>
      </c>
      <c r="C234" s="102" t="s">
        <v>52</v>
      </c>
      <c r="D234" s="99" t="s">
        <v>436</v>
      </c>
      <c r="E234" s="99"/>
      <c r="F234" s="164">
        <f>F235</f>
        <v>500</v>
      </c>
      <c r="G234" s="164">
        <f>G235</f>
        <v>500</v>
      </c>
    </row>
    <row r="235" spans="1:7" s="95" customFormat="1" ht="12.75">
      <c r="A235" s="260" t="s">
        <v>253</v>
      </c>
      <c r="B235" s="102" t="s">
        <v>250</v>
      </c>
      <c r="C235" s="102" t="s">
        <v>52</v>
      </c>
      <c r="D235" s="99" t="s">
        <v>436</v>
      </c>
      <c r="E235" s="99">
        <v>300</v>
      </c>
      <c r="F235" s="164">
        <f>SUM(F236)</f>
        <v>500</v>
      </c>
      <c r="G235" s="164">
        <f>SUM(G236)</f>
        <v>500</v>
      </c>
    </row>
    <row r="236" spans="1:7" s="95" customFormat="1" ht="26.25">
      <c r="A236" s="288" t="s">
        <v>274</v>
      </c>
      <c r="B236" s="106" t="s">
        <v>250</v>
      </c>
      <c r="C236" s="106" t="s">
        <v>52</v>
      </c>
      <c r="D236" s="107" t="s">
        <v>436</v>
      </c>
      <c r="E236" s="107">
        <v>320</v>
      </c>
      <c r="F236" s="165">
        <v>500</v>
      </c>
      <c r="G236" s="165">
        <v>500</v>
      </c>
    </row>
    <row r="237" spans="1:7" s="95" customFormat="1" ht="12.75">
      <c r="A237" s="289" t="s">
        <v>273</v>
      </c>
      <c r="B237" s="98" t="s">
        <v>73</v>
      </c>
      <c r="C237" s="98"/>
      <c r="D237" s="117"/>
      <c r="E237" s="117"/>
      <c r="F237" s="163">
        <f>F238</f>
        <v>60314.4</v>
      </c>
      <c r="G237" s="163">
        <f>G238</f>
        <v>116481.2</v>
      </c>
    </row>
    <row r="238" spans="1:7" s="95" customFormat="1" ht="12.75">
      <c r="A238" s="262" t="s">
        <v>254</v>
      </c>
      <c r="B238" s="102" t="s">
        <v>73</v>
      </c>
      <c r="C238" s="102" t="s">
        <v>45</v>
      </c>
      <c r="D238" s="152"/>
      <c r="E238" s="119"/>
      <c r="F238" s="168">
        <f>SUM(F239)</f>
        <v>60314.4</v>
      </c>
      <c r="G238" s="168">
        <f>SUM(G239)</f>
        <v>116481.2</v>
      </c>
    </row>
    <row r="239" spans="1:7" s="95" customFormat="1" ht="39">
      <c r="A239" s="264" t="s">
        <v>310</v>
      </c>
      <c r="B239" s="102" t="s">
        <v>73</v>
      </c>
      <c r="C239" s="102" t="s">
        <v>45</v>
      </c>
      <c r="D239" s="118" t="s">
        <v>255</v>
      </c>
      <c r="E239" s="119"/>
      <c r="F239" s="168">
        <f>SUM(F240,F251)</f>
        <v>60314.4</v>
      </c>
      <c r="G239" s="168">
        <f>SUM(G240,G251)</f>
        <v>116481.2</v>
      </c>
    </row>
    <row r="240" spans="1:7" s="95" customFormat="1" ht="26.25">
      <c r="A240" s="264" t="s">
        <v>109</v>
      </c>
      <c r="B240" s="102" t="s">
        <v>73</v>
      </c>
      <c r="C240" s="102" t="s">
        <v>45</v>
      </c>
      <c r="D240" s="118" t="s">
        <v>19</v>
      </c>
      <c r="E240" s="119"/>
      <c r="F240" s="168">
        <f>SUM(F241,F248)</f>
        <v>10314.4</v>
      </c>
      <c r="G240" s="168">
        <f>SUM(G241,G248)</f>
        <v>11995</v>
      </c>
    </row>
    <row r="241" spans="1:7" s="95" customFormat="1" ht="26.25">
      <c r="A241" s="264" t="s">
        <v>220</v>
      </c>
      <c r="B241" s="102" t="s">
        <v>73</v>
      </c>
      <c r="C241" s="102" t="s">
        <v>45</v>
      </c>
      <c r="D241" s="118" t="s">
        <v>20</v>
      </c>
      <c r="E241" s="119"/>
      <c r="F241" s="168">
        <f>SUM(F242,F244,F246)</f>
        <v>10145</v>
      </c>
      <c r="G241" s="168">
        <f>SUM(G242,G244,G246)</f>
        <v>11745</v>
      </c>
    </row>
    <row r="242" spans="1:7" s="95" customFormat="1" ht="52.5">
      <c r="A242" s="325" t="s">
        <v>49</v>
      </c>
      <c r="B242" s="102" t="s">
        <v>73</v>
      </c>
      <c r="C242" s="102" t="s">
        <v>45</v>
      </c>
      <c r="D242" s="118" t="s">
        <v>20</v>
      </c>
      <c r="E242" s="119">
        <v>100</v>
      </c>
      <c r="F242" s="168">
        <f>SUM(F243)</f>
        <v>7700</v>
      </c>
      <c r="G242" s="168">
        <f>SUM(G243)</f>
        <v>7700</v>
      </c>
    </row>
    <row r="243" spans="1:7" s="95" customFormat="1" ht="12.75">
      <c r="A243" s="317" t="s">
        <v>233</v>
      </c>
      <c r="B243" s="106" t="s">
        <v>73</v>
      </c>
      <c r="C243" s="106" t="s">
        <v>45</v>
      </c>
      <c r="D243" s="141" t="s">
        <v>20</v>
      </c>
      <c r="E243" s="121">
        <v>110</v>
      </c>
      <c r="F243" s="169">
        <v>7700</v>
      </c>
      <c r="G243" s="169">
        <v>7700</v>
      </c>
    </row>
    <row r="244" spans="1:7" s="95" customFormat="1" ht="26.25">
      <c r="A244" s="260" t="s">
        <v>57</v>
      </c>
      <c r="B244" s="102" t="s">
        <v>73</v>
      </c>
      <c r="C244" s="102" t="s">
        <v>45</v>
      </c>
      <c r="D244" s="118" t="s">
        <v>20</v>
      </c>
      <c r="E244" s="119">
        <v>200</v>
      </c>
      <c r="F244" s="168">
        <f>SUM(F245)</f>
        <v>2400</v>
      </c>
      <c r="G244" s="168">
        <f>SUM(G245)</f>
        <v>4000</v>
      </c>
    </row>
    <row r="245" spans="1:7" s="95" customFormat="1" ht="26.25">
      <c r="A245" s="288" t="s">
        <v>58</v>
      </c>
      <c r="B245" s="106" t="s">
        <v>73</v>
      </c>
      <c r="C245" s="106" t="s">
        <v>45</v>
      </c>
      <c r="D245" s="141" t="s">
        <v>20</v>
      </c>
      <c r="E245" s="121">
        <v>240</v>
      </c>
      <c r="F245" s="326">
        <v>2400</v>
      </c>
      <c r="G245" s="326">
        <v>4000</v>
      </c>
    </row>
    <row r="246" spans="1:7" s="95" customFormat="1" ht="12.75">
      <c r="A246" s="325" t="s">
        <v>235</v>
      </c>
      <c r="B246" s="102" t="s">
        <v>73</v>
      </c>
      <c r="C246" s="102" t="s">
        <v>45</v>
      </c>
      <c r="D246" s="118" t="s">
        <v>20</v>
      </c>
      <c r="E246" s="119">
        <v>800</v>
      </c>
      <c r="F246" s="168">
        <f>SUM(F247)</f>
        <v>45</v>
      </c>
      <c r="G246" s="168">
        <f>SUM(G247)</f>
        <v>45</v>
      </c>
    </row>
    <row r="247" spans="1:7" s="95" customFormat="1" ht="12.75">
      <c r="A247" s="327" t="s">
        <v>60</v>
      </c>
      <c r="B247" s="106" t="s">
        <v>73</v>
      </c>
      <c r="C247" s="106" t="s">
        <v>45</v>
      </c>
      <c r="D247" s="141" t="s">
        <v>20</v>
      </c>
      <c r="E247" s="121">
        <v>850</v>
      </c>
      <c r="F247" s="169">
        <v>45</v>
      </c>
      <c r="G247" s="169">
        <v>45</v>
      </c>
    </row>
    <row r="248" spans="1:7" s="95" customFormat="1" ht="12.75">
      <c r="A248" s="328" t="s">
        <v>21</v>
      </c>
      <c r="B248" s="102" t="s">
        <v>73</v>
      </c>
      <c r="C248" s="102" t="s">
        <v>45</v>
      </c>
      <c r="D248" s="118" t="s">
        <v>22</v>
      </c>
      <c r="E248" s="119"/>
      <c r="F248" s="164">
        <f>F249</f>
        <v>169.4</v>
      </c>
      <c r="G248" s="164">
        <f>G249</f>
        <v>250</v>
      </c>
    </row>
    <row r="249" spans="1:7" s="95" customFormat="1" ht="26.25">
      <c r="A249" s="260" t="s">
        <v>57</v>
      </c>
      <c r="B249" s="102" t="s">
        <v>73</v>
      </c>
      <c r="C249" s="102" t="s">
        <v>45</v>
      </c>
      <c r="D249" s="118" t="s">
        <v>22</v>
      </c>
      <c r="E249" s="119">
        <v>200</v>
      </c>
      <c r="F249" s="164">
        <f>SUM(F250)</f>
        <v>169.4</v>
      </c>
      <c r="G249" s="164">
        <f>SUM(G250)</f>
        <v>250</v>
      </c>
    </row>
    <row r="250" spans="1:7" s="95" customFormat="1" ht="26.25">
      <c r="A250" s="288" t="s">
        <v>58</v>
      </c>
      <c r="B250" s="106" t="s">
        <v>73</v>
      </c>
      <c r="C250" s="106" t="s">
        <v>45</v>
      </c>
      <c r="D250" s="141" t="s">
        <v>22</v>
      </c>
      <c r="E250" s="121">
        <v>240</v>
      </c>
      <c r="F250" s="287">
        <v>169.4</v>
      </c>
      <c r="G250" s="165">
        <v>250</v>
      </c>
    </row>
    <row r="251" spans="1:7" s="295" customFormat="1" ht="12.75">
      <c r="A251" s="264" t="s">
        <v>403</v>
      </c>
      <c r="B251" s="292" t="s">
        <v>73</v>
      </c>
      <c r="C251" s="292" t="s">
        <v>45</v>
      </c>
      <c r="D251" s="322" t="s">
        <v>392</v>
      </c>
      <c r="E251" s="298"/>
      <c r="F251" s="294">
        <f>F252</f>
        <v>50000</v>
      </c>
      <c r="G251" s="294">
        <f>G252</f>
        <v>104486.2</v>
      </c>
    </row>
    <row r="252" spans="1:7" s="295" customFormat="1" ht="30" customHeight="1">
      <c r="A252" s="328" t="s">
        <v>388</v>
      </c>
      <c r="B252" s="292" t="s">
        <v>73</v>
      </c>
      <c r="C252" s="292" t="s">
        <v>45</v>
      </c>
      <c r="D252" s="322" t="s">
        <v>393</v>
      </c>
      <c r="E252" s="298"/>
      <c r="F252" s="294">
        <f>F253</f>
        <v>50000</v>
      </c>
      <c r="G252" s="294">
        <f>G253</f>
        <v>104486.2</v>
      </c>
    </row>
    <row r="253" spans="1:7" s="295" customFormat="1" ht="12.75">
      <c r="A253" s="329" t="s">
        <v>162</v>
      </c>
      <c r="B253" s="292" t="s">
        <v>73</v>
      </c>
      <c r="C253" s="292" t="s">
        <v>45</v>
      </c>
      <c r="D253" s="322" t="s">
        <v>393</v>
      </c>
      <c r="E253" s="298">
        <v>500</v>
      </c>
      <c r="F253" s="294">
        <f>F254</f>
        <v>50000</v>
      </c>
      <c r="G253" s="294">
        <f>SUM(G254)</f>
        <v>104486.2</v>
      </c>
    </row>
    <row r="254" spans="1:9" s="295" customFormat="1" ht="12.75">
      <c r="A254" s="330" t="s">
        <v>62</v>
      </c>
      <c r="B254" s="307" t="s">
        <v>73</v>
      </c>
      <c r="C254" s="307" t="s">
        <v>45</v>
      </c>
      <c r="D254" s="331" t="s">
        <v>393</v>
      </c>
      <c r="E254" s="332">
        <v>540</v>
      </c>
      <c r="F254" s="287">
        <v>50000</v>
      </c>
      <c r="G254" s="287">
        <v>104486.2</v>
      </c>
      <c r="H254" s="295">
        <v>-40164810</v>
      </c>
      <c r="I254" s="295">
        <v>41851740</v>
      </c>
    </row>
    <row r="255" spans="1:7" s="95" customFormat="1" ht="12.75">
      <c r="A255" s="116" t="s">
        <v>23</v>
      </c>
      <c r="B255" s="98"/>
      <c r="C255" s="98"/>
      <c r="D255" s="117"/>
      <c r="E255" s="117"/>
      <c r="F255" s="163">
        <f>SUM(F7,F44,F65,F107,F175,F190,F223,F237)</f>
        <v>393589.30000000005</v>
      </c>
      <c r="G255" s="163">
        <f>SUM(G7,G44,G65,G107,G175,G190,G223,G237)</f>
        <v>354601.2</v>
      </c>
    </row>
  </sheetData>
  <sheetProtection/>
  <mergeCells count="3">
    <mergeCell ref="B2:G2"/>
    <mergeCell ref="B3:G3"/>
    <mergeCell ref="A4:G4"/>
  </mergeCells>
  <printOptions/>
  <pageMargins left="0.984251968503937" right="0.5905511811023623" top="0.5905511811023623" bottom="0.5905511811023623"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FFFF00"/>
  </sheetPr>
  <dimension ref="A1:G324"/>
  <sheetViews>
    <sheetView view="pageBreakPreview" zoomScale="110" zoomScaleSheetLayoutView="110" zoomScalePageLayoutView="0" workbookViewId="0" topLeftCell="A1">
      <selection activeCell="B2" sqref="B2:G2"/>
    </sheetView>
  </sheetViews>
  <sheetFormatPr defaultColWidth="9.140625" defaultRowHeight="15"/>
  <cols>
    <col min="1" max="1" width="81.28125" style="62" customWidth="1"/>
    <col min="2" max="2" width="4.00390625" style="2" bestFit="1" customWidth="1"/>
    <col min="3" max="3" width="3.140625" style="2" bestFit="1" customWidth="1"/>
    <col min="4" max="4" width="3.57421875" style="2" bestFit="1" customWidth="1"/>
    <col min="5" max="5" width="13.28125" style="2" bestFit="1" customWidth="1"/>
    <col min="6" max="6" width="4.00390625" style="2" bestFit="1" customWidth="1"/>
    <col min="7" max="7" width="9.28125" style="64" bestFit="1" customWidth="1"/>
    <col min="8" max="16384" width="8.8515625" style="2" customWidth="1"/>
  </cols>
  <sheetData>
    <row r="1" spans="1:7" ht="12.75" customHeight="1">
      <c r="A1" s="3"/>
      <c r="B1" s="390" t="s">
        <v>29</v>
      </c>
      <c r="C1" s="390"/>
      <c r="D1" s="390"/>
      <c r="E1" s="390"/>
      <c r="F1" s="390"/>
      <c r="G1" s="390"/>
    </row>
    <row r="2" spans="1:7" ht="54" customHeight="1">
      <c r="A2" s="3"/>
      <c r="B2" s="391" t="s">
        <v>12</v>
      </c>
      <c r="C2" s="391"/>
      <c r="D2" s="391"/>
      <c r="E2" s="391"/>
      <c r="F2" s="391"/>
      <c r="G2" s="391"/>
    </row>
    <row r="3" spans="1:7" ht="192.75" customHeight="1">
      <c r="A3" s="3"/>
      <c r="B3" s="392" t="s">
        <v>457</v>
      </c>
      <c r="C3" s="392"/>
      <c r="D3" s="392"/>
      <c r="E3" s="392"/>
      <c r="F3" s="392"/>
      <c r="G3" s="392"/>
    </row>
    <row r="4" spans="1:7" ht="12.75">
      <c r="A4" s="3"/>
      <c r="B4" s="63"/>
      <c r="C4" s="63"/>
      <c r="D4" s="63"/>
      <c r="E4" s="63"/>
      <c r="F4" s="63"/>
      <c r="G4" s="84"/>
    </row>
    <row r="5" spans="1:7" ht="12.75">
      <c r="A5" s="389" t="s">
        <v>313</v>
      </c>
      <c r="B5" s="389"/>
      <c r="C5" s="389"/>
      <c r="D5" s="389"/>
      <c r="E5" s="389"/>
      <c r="F5" s="389"/>
      <c r="G5" s="389"/>
    </row>
    <row r="6" spans="1:7" ht="16.5" customHeight="1">
      <c r="A6" s="389"/>
      <c r="B6" s="389"/>
      <c r="C6" s="389"/>
      <c r="D6" s="389"/>
      <c r="E6" s="389"/>
      <c r="F6" s="389"/>
      <c r="G6" s="389"/>
    </row>
    <row r="7" spans="1:7" s="64" customFormat="1" ht="52.5">
      <c r="A7" s="34" t="s">
        <v>24</v>
      </c>
      <c r="B7" s="43" t="s">
        <v>25</v>
      </c>
      <c r="C7" s="8" t="s">
        <v>40</v>
      </c>
      <c r="D7" s="8" t="s">
        <v>41</v>
      </c>
      <c r="E7" s="8" t="s">
        <v>42</v>
      </c>
      <c r="F7" s="8" t="s">
        <v>43</v>
      </c>
      <c r="G7" s="8" t="s">
        <v>289</v>
      </c>
    </row>
    <row r="8" spans="1:7" s="64" customFormat="1" ht="26.25">
      <c r="A8" s="65" t="s">
        <v>26</v>
      </c>
      <c r="B8" s="66" t="s">
        <v>37</v>
      </c>
      <c r="C8" s="67"/>
      <c r="D8" s="67"/>
      <c r="E8" s="67"/>
      <c r="F8" s="67"/>
      <c r="G8" s="68">
        <f>SUM(G9,G58,G79,G128,G237,G252,G289,G296)</f>
        <v>508869.8</v>
      </c>
    </row>
    <row r="9" spans="1:7" s="64" customFormat="1" ht="12.75">
      <c r="A9" s="96" t="s">
        <v>44</v>
      </c>
      <c r="B9" s="66" t="s">
        <v>37</v>
      </c>
      <c r="C9" s="8" t="s">
        <v>45</v>
      </c>
      <c r="D9" s="8"/>
      <c r="E9" s="36"/>
      <c r="F9" s="36"/>
      <c r="G9" s="171">
        <f>SUM(G10,G35,G41)</f>
        <v>40503</v>
      </c>
    </row>
    <row r="10" spans="1:7" s="64" customFormat="1" ht="39">
      <c r="A10" s="103" t="s">
        <v>63</v>
      </c>
      <c r="B10" s="70" t="s">
        <v>37</v>
      </c>
      <c r="C10" s="74" t="s">
        <v>45</v>
      </c>
      <c r="D10" s="74" t="s">
        <v>64</v>
      </c>
      <c r="E10" s="36"/>
      <c r="F10" s="71"/>
      <c r="G10" s="172">
        <f>SUM(G11,G28)</f>
        <v>33530</v>
      </c>
    </row>
    <row r="11" spans="1:7" s="64" customFormat="1" ht="26.25">
      <c r="A11" s="103" t="s">
        <v>311</v>
      </c>
      <c r="B11" s="70" t="s">
        <v>37</v>
      </c>
      <c r="C11" s="48" t="s">
        <v>45</v>
      </c>
      <c r="D11" s="48" t="s">
        <v>64</v>
      </c>
      <c r="E11" s="71" t="s">
        <v>47</v>
      </c>
      <c r="F11" s="71"/>
      <c r="G11" s="173">
        <f>SUM(G12)</f>
        <v>32810</v>
      </c>
    </row>
    <row r="12" spans="1:7" s="64" customFormat="1" ht="39">
      <c r="A12" s="112" t="s">
        <v>84</v>
      </c>
      <c r="B12" s="70" t="s">
        <v>37</v>
      </c>
      <c r="C12" s="74" t="s">
        <v>45</v>
      </c>
      <c r="D12" s="74" t="s">
        <v>64</v>
      </c>
      <c r="E12" s="36" t="s">
        <v>48</v>
      </c>
      <c r="F12" s="36"/>
      <c r="G12" s="172">
        <f>SUM(G13,G22,G25)</f>
        <v>32810</v>
      </c>
    </row>
    <row r="13" spans="1:7" s="64" customFormat="1" ht="12.75">
      <c r="A13" s="103" t="s">
        <v>65</v>
      </c>
      <c r="B13" s="70" t="s">
        <v>37</v>
      </c>
      <c r="C13" s="48" t="s">
        <v>45</v>
      </c>
      <c r="D13" s="48" t="s">
        <v>64</v>
      </c>
      <c r="E13" s="75" t="s">
        <v>66</v>
      </c>
      <c r="F13" s="75"/>
      <c r="G13" s="172">
        <f>G14+G16+G20+G18</f>
        <v>31268</v>
      </c>
    </row>
    <row r="14" spans="1:7" s="64" customFormat="1" ht="39">
      <c r="A14" s="108" t="s">
        <v>49</v>
      </c>
      <c r="B14" s="70" t="s">
        <v>37</v>
      </c>
      <c r="C14" s="48" t="s">
        <v>45</v>
      </c>
      <c r="D14" s="48" t="s">
        <v>64</v>
      </c>
      <c r="E14" s="55" t="s">
        <v>66</v>
      </c>
      <c r="F14" s="55">
        <v>100</v>
      </c>
      <c r="G14" s="172">
        <f>G15</f>
        <v>24994</v>
      </c>
    </row>
    <row r="15" spans="1:7" s="64" customFormat="1" ht="12.75">
      <c r="A15" s="110" t="s">
        <v>50</v>
      </c>
      <c r="B15" s="72" t="s">
        <v>37</v>
      </c>
      <c r="C15" s="49" t="s">
        <v>45</v>
      </c>
      <c r="D15" s="49" t="s">
        <v>64</v>
      </c>
      <c r="E15" s="56" t="s">
        <v>66</v>
      </c>
      <c r="F15" s="56">
        <v>120</v>
      </c>
      <c r="G15" s="174">
        <v>24994</v>
      </c>
    </row>
    <row r="16" spans="1:7" s="64" customFormat="1" ht="12.75">
      <c r="A16" s="104" t="s">
        <v>57</v>
      </c>
      <c r="B16" s="70" t="s">
        <v>37</v>
      </c>
      <c r="C16" s="48" t="s">
        <v>45</v>
      </c>
      <c r="D16" s="48" t="s">
        <v>64</v>
      </c>
      <c r="E16" s="55" t="s">
        <v>66</v>
      </c>
      <c r="F16" s="55">
        <v>200</v>
      </c>
      <c r="G16" s="172">
        <f>SUM(G17)</f>
        <v>1776</v>
      </c>
    </row>
    <row r="17" spans="1:7" s="64" customFormat="1" ht="26.25">
      <c r="A17" s="113" t="s">
        <v>58</v>
      </c>
      <c r="B17" s="70" t="s">
        <v>37</v>
      </c>
      <c r="C17" s="74" t="s">
        <v>45</v>
      </c>
      <c r="D17" s="74" t="s">
        <v>64</v>
      </c>
      <c r="E17" s="56" t="s">
        <v>66</v>
      </c>
      <c r="F17" s="56">
        <v>240</v>
      </c>
      <c r="G17" s="174">
        <v>1776</v>
      </c>
    </row>
    <row r="18" spans="1:7" s="64" customFormat="1" ht="12.75">
      <c r="A18" s="104" t="s">
        <v>253</v>
      </c>
      <c r="B18" s="70" t="s">
        <v>37</v>
      </c>
      <c r="C18" s="102" t="s">
        <v>45</v>
      </c>
      <c r="D18" s="102" t="s">
        <v>64</v>
      </c>
      <c r="E18" s="109" t="s">
        <v>66</v>
      </c>
      <c r="F18" s="109">
        <v>300</v>
      </c>
      <c r="G18" s="164">
        <f>G19</f>
        <v>4298</v>
      </c>
    </row>
    <row r="19" spans="1:7" s="64" customFormat="1" ht="12.75">
      <c r="A19" s="113" t="s">
        <v>274</v>
      </c>
      <c r="B19" s="72" t="s">
        <v>37</v>
      </c>
      <c r="C19" s="102" t="s">
        <v>45</v>
      </c>
      <c r="D19" s="102" t="s">
        <v>64</v>
      </c>
      <c r="E19" s="111" t="s">
        <v>66</v>
      </c>
      <c r="F19" s="111">
        <v>320</v>
      </c>
      <c r="G19" s="165">
        <v>4298</v>
      </c>
    </row>
    <row r="20" spans="1:7" s="64" customFormat="1" ht="12.75">
      <c r="A20" s="103" t="s">
        <v>59</v>
      </c>
      <c r="B20" s="70" t="s">
        <v>37</v>
      </c>
      <c r="C20" s="74" t="s">
        <v>45</v>
      </c>
      <c r="D20" s="74" t="s">
        <v>64</v>
      </c>
      <c r="E20" s="55" t="s">
        <v>66</v>
      </c>
      <c r="F20" s="55">
        <v>800</v>
      </c>
      <c r="G20" s="172">
        <f>G21</f>
        <v>200</v>
      </c>
    </row>
    <row r="21" spans="1:7" s="64" customFormat="1" ht="12.75">
      <c r="A21" s="105" t="s">
        <v>60</v>
      </c>
      <c r="B21" s="72" t="s">
        <v>37</v>
      </c>
      <c r="C21" s="49" t="s">
        <v>45</v>
      </c>
      <c r="D21" s="49" t="s">
        <v>64</v>
      </c>
      <c r="E21" s="56" t="s">
        <v>66</v>
      </c>
      <c r="F21" s="56">
        <v>850</v>
      </c>
      <c r="G21" s="174">
        <v>200</v>
      </c>
    </row>
    <row r="22" spans="1:7" s="64" customFormat="1" ht="26.25">
      <c r="A22" s="104" t="s">
        <v>67</v>
      </c>
      <c r="B22" s="70" t="s">
        <v>37</v>
      </c>
      <c r="C22" s="74" t="s">
        <v>45</v>
      </c>
      <c r="D22" s="74" t="s">
        <v>64</v>
      </c>
      <c r="E22" s="36" t="s">
        <v>68</v>
      </c>
      <c r="F22" s="36"/>
      <c r="G22" s="172">
        <f>G23</f>
        <v>700</v>
      </c>
    </row>
    <row r="23" spans="1:7" s="64" customFormat="1" ht="12.75">
      <c r="A23" s="103" t="s">
        <v>57</v>
      </c>
      <c r="B23" s="70" t="s">
        <v>37</v>
      </c>
      <c r="C23" s="74" t="s">
        <v>45</v>
      </c>
      <c r="D23" s="74" t="s">
        <v>64</v>
      </c>
      <c r="E23" s="36" t="s">
        <v>68</v>
      </c>
      <c r="F23" s="36">
        <v>200</v>
      </c>
      <c r="G23" s="172">
        <f>G24</f>
        <v>700</v>
      </c>
    </row>
    <row r="24" spans="1:7" s="64" customFormat="1" ht="26.25">
      <c r="A24" s="114" t="s">
        <v>58</v>
      </c>
      <c r="B24" s="72" t="s">
        <v>37</v>
      </c>
      <c r="C24" s="76" t="s">
        <v>45</v>
      </c>
      <c r="D24" s="76" t="s">
        <v>64</v>
      </c>
      <c r="E24" s="39" t="s">
        <v>68</v>
      </c>
      <c r="F24" s="39">
        <v>240</v>
      </c>
      <c r="G24" s="174">
        <v>700</v>
      </c>
    </row>
    <row r="25" spans="1:7" s="64" customFormat="1" ht="39">
      <c r="A25" s="103" t="s">
        <v>333</v>
      </c>
      <c r="B25" s="70" t="s">
        <v>37</v>
      </c>
      <c r="C25" s="48" t="s">
        <v>45</v>
      </c>
      <c r="D25" s="48" t="s">
        <v>64</v>
      </c>
      <c r="E25" s="75" t="s">
        <v>334</v>
      </c>
      <c r="F25" s="75"/>
      <c r="G25" s="172">
        <f>G26</f>
        <v>842</v>
      </c>
    </row>
    <row r="26" spans="1:7" s="64" customFormat="1" ht="12.75">
      <c r="A26" s="108" t="s">
        <v>61</v>
      </c>
      <c r="B26" s="70" t="s">
        <v>37</v>
      </c>
      <c r="C26" s="48" t="s">
        <v>45</v>
      </c>
      <c r="D26" s="48" t="s">
        <v>64</v>
      </c>
      <c r="E26" s="55" t="s">
        <v>334</v>
      </c>
      <c r="F26" s="55">
        <v>500</v>
      </c>
      <c r="G26" s="172">
        <f>G27</f>
        <v>842</v>
      </c>
    </row>
    <row r="27" spans="1:7" s="64" customFormat="1" ht="12.75">
      <c r="A27" s="110" t="s">
        <v>62</v>
      </c>
      <c r="B27" s="72" t="s">
        <v>37</v>
      </c>
      <c r="C27" s="49" t="s">
        <v>45</v>
      </c>
      <c r="D27" s="49" t="s">
        <v>64</v>
      </c>
      <c r="E27" s="56" t="s">
        <v>334</v>
      </c>
      <c r="F27" s="56">
        <v>540</v>
      </c>
      <c r="G27" s="174">
        <v>842</v>
      </c>
    </row>
    <row r="28" spans="1:7" s="64" customFormat="1" ht="26.25">
      <c r="A28" s="108" t="s">
        <v>53</v>
      </c>
      <c r="B28" s="70" t="s">
        <v>37</v>
      </c>
      <c r="C28" s="48" t="s">
        <v>45</v>
      </c>
      <c r="D28" s="48" t="s">
        <v>64</v>
      </c>
      <c r="E28" s="55" t="s">
        <v>54</v>
      </c>
      <c r="F28" s="55"/>
      <c r="G28" s="172">
        <f>SUM(G29,G32)</f>
        <v>720</v>
      </c>
    </row>
    <row r="29" spans="1:7" s="64" customFormat="1" ht="26.25">
      <c r="A29" s="50" t="s">
        <v>329</v>
      </c>
      <c r="B29" s="70" t="s">
        <v>37</v>
      </c>
      <c r="C29" s="74" t="s">
        <v>45</v>
      </c>
      <c r="D29" s="74" t="s">
        <v>64</v>
      </c>
      <c r="E29" s="55" t="s">
        <v>330</v>
      </c>
      <c r="F29" s="56"/>
      <c r="G29" s="172">
        <f>G30</f>
        <v>164</v>
      </c>
    </row>
    <row r="30" spans="1:7" s="64" customFormat="1" ht="12.75">
      <c r="A30" s="50" t="s">
        <v>61</v>
      </c>
      <c r="B30" s="70" t="s">
        <v>37</v>
      </c>
      <c r="C30" s="74" t="s">
        <v>45</v>
      </c>
      <c r="D30" s="74" t="s">
        <v>64</v>
      </c>
      <c r="E30" s="55" t="s">
        <v>330</v>
      </c>
      <c r="F30" s="55">
        <v>500</v>
      </c>
      <c r="G30" s="172">
        <f>G31</f>
        <v>164</v>
      </c>
    </row>
    <row r="31" spans="1:7" s="64" customFormat="1" ht="12.75">
      <c r="A31" s="182" t="s">
        <v>62</v>
      </c>
      <c r="B31" s="72" t="s">
        <v>37</v>
      </c>
      <c r="C31" s="49" t="s">
        <v>45</v>
      </c>
      <c r="D31" s="49" t="s">
        <v>64</v>
      </c>
      <c r="E31" s="56" t="s">
        <v>330</v>
      </c>
      <c r="F31" s="56">
        <v>540</v>
      </c>
      <c r="G31" s="174">
        <v>164</v>
      </c>
    </row>
    <row r="32" spans="1:7" s="64" customFormat="1" ht="12.75">
      <c r="A32" s="50" t="s">
        <v>331</v>
      </c>
      <c r="B32" s="70" t="s">
        <v>37</v>
      </c>
      <c r="C32" s="74" t="s">
        <v>45</v>
      </c>
      <c r="D32" s="74" t="s">
        <v>64</v>
      </c>
      <c r="E32" s="36" t="s">
        <v>332</v>
      </c>
      <c r="F32" s="36"/>
      <c r="G32" s="172">
        <f>G33</f>
        <v>556</v>
      </c>
    </row>
    <row r="33" spans="1:7" s="64" customFormat="1" ht="12.75">
      <c r="A33" s="50" t="s">
        <v>61</v>
      </c>
      <c r="B33" s="70" t="s">
        <v>37</v>
      </c>
      <c r="C33" s="74" t="s">
        <v>45</v>
      </c>
      <c r="D33" s="74" t="s">
        <v>64</v>
      </c>
      <c r="E33" s="36" t="s">
        <v>332</v>
      </c>
      <c r="F33" s="36">
        <v>500</v>
      </c>
      <c r="G33" s="172">
        <f>G34</f>
        <v>556</v>
      </c>
    </row>
    <row r="34" spans="1:7" s="64" customFormat="1" ht="12.75">
      <c r="A34" s="182" t="s">
        <v>62</v>
      </c>
      <c r="B34" s="72" t="s">
        <v>37</v>
      </c>
      <c r="C34" s="76" t="s">
        <v>45</v>
      </c>
      <c r="D34" s="76" t="s">
        <v>64</v>
      </c>
      <c r="E34" s="39" t="s">
        <v>332</v>
      </c>
      <c r="F34" s="39">
        <v>540</v>
      </c>
      <c r="G34" s="174">
        <v>556</v>
      </c>
    </row>
    <row r="35" spans="1:7" s="64" customFormat="1" ht="12.75">
      <c r="A35" s="112" t="s">
        <v>72</v>
      </c>
      <c r="B35" s="70" t="s">
        <v>37</v>
      </c>
      <c r="C35" s="74" t="s">
        <v>45</v>
      </c>
      <c r="D35" s="74" t="s">
        <v>73</v>
      </c>
      <c r="E35" s="36"/>
      <c r="F35" s="36"/>
      <c r="G35" s="172">
        <f>G36</f>
        <v>1000</v>
      </c>
    </row>
    <row r="36" spans="1:7" s="64" customFormat="1" ht="26.25">
      <c r="A36" s="103" t="s">
        <v>299</v>
      </c>
      <c r="B36" s="70" t="s">
        <v>37</v>
      </c>
      <c r="C36" s="48" t="s">
        <v>45</v>
      </c>
      <c r="D36" s="48" t="s">
        <v>73</v>
      </c>
      <c r="E36" s="71" t="s">
        <v>47</v>
      </c>
      <c r="F36" s="71"/>
      <c r="G36" s="173">
        <f>G37</f>
        <v>1000</v>
      </c>
    </row>
    <row r="37" spans="1:7" s="64" customFormat="1" ht="12.75">
      <c r="A37" s="103" t="s">
        <v>85</v>
      </c>
      <c r="B37" s="70" t="s">
        <v>37</v>
      </c>
      <c r="C37" s="48" t="s">
        <v>45</v>
      </c>
      <c r="D37" s="48" t="s">
        <v>73</v>
      </c>
      <c r="E37" s="71" t="s">
        <v>74</v>
      </c>
      <c r="F37" s="71"/>
      <c r="G37" s="172">
        <f>G38</f>
        <v>1000</v>
      </c>
    </row>
    <row r="38" spans="1:7" s="64" customFormat="1" ht="26.25">
      <c r="A38" s="104" t="s">
        <v>75</v>
      </c>
      <c r="B38" s="70" t="s">
        <v>37</v>
      </c>
      <c r="C38" s="48" t="s">
        <v>45</v>
      </c>
      <c r="D38" s="48" t="s">
        <v>73</v>
      </c>
      <c r="E38" s="77" t="s">
        <v>76</v>
      </c>
      <c r="F38" s="71"/>
      <c r="G38" s="172">
        <f>G39</f>
        <v>1000</v>
      </c>
    </row>
    <row r="39" spans="1:7" s="64" customFormat="1" ht="12.75">
      <c r="A39" s="103" t="s">
        <v>59</v>
      </c>
      <c r="B39" s="70" t="s">
        <v>37</v>
      </c>
      <c r="C39" s="48" t="s">
        <v>45</v>
      </c>
      <c r="D39" s="48" t="s">
        <v>73</v>
      </c>
      <c r="E39" s="77" t="s">
        <v>76</v>
      </c>
      <c r="F39" s="71">
        <v>800</v>
      </c>
      <c r="G39" s="172">
        <f>G40</f>
        <v>1000</v>
      </c>
    </row>
    <row r="40" spans="1:7" s="64" customFormat="1" ht="12.75">
      <c r="A40" s="110" t="s">
        <v>77</v>
      </c>
      <c r="B40" s="72" t="s">
        <v>37</v>
      </c>
      <c r="C40" s="49" t="s">
        <v>45</v>
      </c>
      <c r="D40" s="49" t="s">
        <v>73</v>
      </c>
      <c r="E40" s="78" t="s">
        <v>76</v>
      </c>
      <c r="F40" s="73">
        <v>870</v>
      </c>
      <c r="G40" s="174">
        <v>1000</v>
      </c>
    </row>
    <row r="41" spans="1:7" s="64" customFormat="1" ht="12.75">
      <c r="A41" s="112" t="s">
        <v>78</v>
      </c>
      <c r="B41" s="70" t="s">
        <v>37</v>
      </c>
      <c r="C41" s="74" t="s">
        <v>45</v>
      </c>
      <c r="D41" s="74" t="s">
        <v>79</v>
      </c>
      <c r="E41" s="36"/>
      <c r="F41" s="36"/>
      <c r="G41" s="172">
        <f>SUM(G42,G50)</f>
        <v>5973</v>
      </c>
    </row>
    <row r="42" spans="1:7" s="64" customFormat="1" ht="26.25">
      <c r="A42" s="103" t="s">
        <v>299</v>
      </c>
      <c r="B42" s="70" t="s">
        <v>37</v>
      </c>
      <c r="C42" s="74" t="s">
        <v>45</v>
      </c>
      <c r="D42" s="74" t="s">
        <v>79</v>
      </c>
      <c r="E42" s="71" t="s">
        <v>47</v>
      </c>
      <c r="F42" s="36"/>
      <c r="G42" s="172">
        <f>SUM(G43)</f>
        <v>684</v>
      </c>
    </row>
    <row r="43" spans="1:7" s="64" customFormat="1" ht="26.25">
      <c r="A43" s="108" t="s">
        <v>86</v>
      </c>
      <c r="B43" s="70" t="s">
        <v>37</v>
      </c>
      <c r="C43" s="74" t="s">
        <v>45</v>
      </c>
      <c r="D43" s="74" t="s">
        <v>79</v>
      </c>
      <c r="E43" s="36" t="s">
        <v>80</v>
      </c>
      <c r="F43" s="36"/>
      <c r="G43" s="172">
        <f>G44+G47</f>
        <v>684</v>
      </c>
    </row>
    <row r="44" spans="1:7" s="64" customFormat="1" ht="26.25">
      <c r="A44" s="104" t="s">
        <v>81</v>
      </c>
      <c r="B44" s="70" t="s">
        <v>37</v>
      </c>
      <c r="C44" s="74" t="s">
        <v>45</v>
      </c>
      <c r="D44" s="74" t="s">
        <v>79</v>
      </c>
      <c r="E44" s="79" t="s">
        <v>82</v>
      </c>
      <c r="F44" s="36"/>
      <c r="G44" s="172">
        <f>G45</f>
        <v>200</v>
      </c>
    </row>
    <row r="45" spans="1:7" s="64" customFormat="1" ht="12.75">
      <c r="A45" s="100" t="s">
        <v>57</v>
      </c>
      <c r="B45" s="70" t="s">
        <v>37</v>
      </c>
      <c r="C45" s="74" t="s">
        <v>45</v>
      </c>
      <c r="D45" s="74" t="s">
        <v>79</v>
      </c>
      <c r="E45" s="79" t="s">
        <v>82</v>
      </c>
      <c r="F45" s="36">
        <v>200</v>
      </c>
      <c r="G45" s="172">
        <f>G46</f>
        <v>200</v>
      </c>
    </row>
    <row r="46" spans="1:7" s="64" customFormat="1" ht="26.25">
      <c r="A46" s="114" t="s">
        <v>58</v>
      </c>
      <c r="B46" s="72" t="s">
        <v>37</v>
      </c>
      <c r="C46" s="76" t="s">
        <v>45</v>
      </c>
      <c r="D46" s="76" t="s">
        <v>79</v>
      </c>
      <c r="E46" s="80" t="s">
        <v>82</v>
      </c>
      <c r="F46" s="39">
        <v>240</v>
      </c>
      <c r="G46" s="174">
        <v>200</v>
      </c>
    </row>
    <row r="47" spans="1:7" s="64" customFormat="1" ht="12.75">
      <c r="A47" s="158" t="s">
        <v>161</v>
      </c>
      <c r="B47" s="70" t="s">
        <v>37</v>
      </c>
      <c r="C47" s="74" t="s">
        <v>45</v>
      </c>
      <c r="D47" s="74" t="s">
        <v>79</v>
      </c>
      <c r="E47" s="79" t="s">
        <v>160</v>
      </c>
      <c r="F47" s="36"/>
      <c r="G47" s="172">
        <f>G48</f>
        <v>484</v>
      </c>
    </row>
    <row r="48" spans="1:7" s="64" customFormat="1" ht="12.75">
      <c r="A48" s="160" t="s">
        <v>57</v>
      </c>
      <c r="B48" s="70" t="s">
        <v>37</v>
      </c>
      <c r="C48" s="74" t="s">
        <v>45</v>
      </c>
      <c r="D48" s="74" t="s">
        <v>79</v>
      </c>
      <c r="E48" s="79" t="s">
        <v>160</v>
      </c>
      <c r="F48" s="36">
        <v>200</v>
      </c>
      <c r="G48" s="172">
        <f>G49</f>
        <v>484</v>
      </c>
    </row>
    <row r="49" spans="1:7" s="64" customFormat="1" ht="26.25">
      <c r="A49" s="83" t="s">
        <v>58</v>
      </c>
      <c r="B49" s="72" t="s">
        <v>37</v>
      </c>
      <c r="C49" s="76" t="s">
        <v>45</v>
      </c>
      <c r="D49" s="76" t="s">
        <v>79</v>
      </c>
      <c r="E49" s="80" t="s">
        <v>160</v>
      </c>
      <c r="F49" s="39">
        <v>240</v>
      </c>
      <c r="G49" s="174">
        <v>484</v>
      </c>
    </row>
    <row r="50" spans="1:7" s="64" customFormat="1" ht="12.75">
      <c r="A50" s="103" t="s">
        <v>83</v>
      </c>
      <c r="B50" s="70" t="s">
        <v>37</v>
      </c>
      <c r="C50" s="74" t="s">
        <v>45</v>
      </c>
      <c r="D50" s="74" t="s">
        <v>79</v>
      </c>
      <c r="E50" s="36" t="s">
        <v>71</v>
      </c>
      <c r="F50" s="54"/>
      <c r="G50" s="173">
        <f>SUM(G51,G55)</f>
        <v>5289</v>
      </c>
    </row>
    <row r="51" spans="1:7" s="64" customFormat="1" ht="12.75">
      <c r="A51" s="103" t="s">
        <v>113</v>
      </c>
      <c r="B51" s="70" t="s">
        <v>37</v>
      </c>
      <c r="C51" s="74" t="s">
        <v>45</v>
      </c>
      <c r="D51" s="74" t="s">
        <v>79</v>
      </c>
      <c r="E51" s="58" t="s">
        <v>114</v>
      </c>
      <c r="F51" s="58"/>
      <c r="G51" s="173">
        <f>SUM(G52)</f>
        <v>5039</v>
      </c>
    </row>
    <row r="52" spans="1:7" s="64" customFormat="1" ht="12.75">
      <c r="A52" s="103" t="s">
        <v>59</v>
      </c>
      <c r="B52" s="70" t="s">
        <v>37</v>
      </c>
      <c r="C52" s="74" t="s">
        <v>45</v>
      </c>
      <c r="D52" s="74" t="s">
        <v>79</v>
      </c>
      <c r="E52" s="58" t="s">
        <v>114</v>
      </c>
      <c r="F52" s="58">
        <v>800</v>
      </c>
      <c r="G52" s="173">
        <f>SUM(G54,G53)</f>
        <v>5039</v>
      </c>
    </row>
    <row r="53" spans="1:7" s="64" customFormat="1" ht="12.75">
      <c r="A53" s="214" t="s">
        <v>163</v>
      </c>
      <c r="B53" s="223" t="s">
        <v>37</v>
      </c>
      <c r="C53" s="231" t="s">
        <v>45</v>
      </c>
      <c r="D53" s="231" t="s">
        <v>79</v>
      </c>
      <c r="E53" s="235" t="s">
        <v>114</v>
      </c>
      <c r="F53" s="235">
        <v>830</v>
      </c>
      <c r="G53" s="232">
        <v>1324</v>
      </c>
    </row>
    <row r="54" spans="1:7" s="64" customFormat="1" ht="12.75">
      <c r="A54" s="214" t="s">
        <v>60</v>
      </c>
      <c r="B54" s="72" t="s">
        <v>37</v>
      </c>
      <c r="C54" s="76" t="s">
        <v>45</v>
      </c>
      <c r="D54" s="76" t="s">
        <v>79</v>
      </c>
      <c r="E54" s="56" t="s">
        <v>114</v>
      </c>
      <c r="F54" s="56">
        <v>850</v>
      </c>
      <c r="G54" s="175">
        <v>3715</v>
      </c>
    </row>
    <row r="55" spans="1:7" s="64" customFormat="1" ht="12.75">
      <c r="A55" s="103" t="s">
        <v>365</v>
      </c>
      <c r="B55" s="70" t="s">
        <v>37</v>
      </c>
      <c r="C55" s="74" t="s">
        <v>45</v>
      </c>
      <c r="D55" s="74" t="s">
        <v>79</v>
      </c>
      <c r="E55" s="109" t="s">
        <v>362</v>
      </c>
      <c r="F55" s="109"/>
      <c r="G55" s="164">
        <f>SUM(G56)</f>
        <v>250</v>
      </c>
    </row>
    <row r="56" spans="1:7" s="64" customFormat="1" ht="12.75">
      <c r="A56" s="103" t="s">
        <v>235</v>
      </c>
      <c r="B56" s="70" t="s">
        <v>37</v>
      </c>
      <c r="C56" s="74" t="s">
        <v>45</v>
      </c>
      <c r="D56" s="74" t="s">
        <v>79</v>
      </c>
      <c r="E56" s="109" t="s">
        <v>362</v>
      </c>
      <c r="F56" s="109">
        <v>800</v>
      </c>
      <c r="G56" s="164">
        <f>SUM(G57)</f>
        <v>250</v>
      </c>
    </row>
    <row r="57" spans="1:7" s="64" customFormat="1" ht="12.75">
      <c r="A57" s="214" t="s">
        <v>60</v>
      </c>
      <c r="B57" s="223" t="s">
        <v>37</v>
      </c>
      <c r="C57" s="231" t="s">
        <v>45</v>
      </c>
      <c r="D57" s="231" t="s">
        <v>79</v>
      </c>
      <c r="E57" s="111" t="s">
        <v>362</v>
      </c>
      <c r="F57" s="111">
        <v>850</v>
      </c>
      <c r="G57" s="217">
        <v>250</v>
      </c>
    </row>
    <row r="58" spans="1:7" s="64" customFormat="1" ht="12.75">
      <c r="A58" s="116" t="s">
        <v>115</v>
      </c>
      <c r="B58" s="66" t="s">
        <v>37</v>
      </c>
      <c r="C58" s="81" t="s">
        <v>52</v>
      </c>
      <c r="D58" s="81"/>
      <c r="E58" s="34"/>
      <c r="F58" s="34"/>
      <c r="G58" s="171">
        <f>SUM(G59,G69)</f>
        <v>2190</v>
      </c>
    </row>
    <row r="59" spans="1:7" s="64" customFormat="1" ht="26.25">
      <c r="A59" s="112" t="s">
        <v>116</v>
      </c>
      <c r="B59" s="70" t="s">
        <v>37</v>
      </c>
      <c r="C59" s="74" t="s">
        <v>52</v>
      </c>
      <c r="D59" s="74" t="s">
        <v>117</v>
      </c>
      <c r="E59" s="36"/>
      <c r="F59" s="36"/>
      <c r="G59" s="172">
        <f>G60</f>
        <v>1440</v>
      </c>
    </row>
    <row r="60" spans="1:7" s="64" customFormat="1" ht="26.25">
      <c r="A60" s="103" t="s">
        <v>300</v>
      </c>
      <c r="B60" s="70" t="s">
        <v>37</v>
      </c>
      <c r="C60" s="48" t="s">
        <v>52</v>
      </c>
      <c r="D60" s="48" t="s">
        <v>117</v>
      </c>
      <c r="E60" s="13" t="s">
        <v>118</v>
      </c>
      <c r="F60" s="71"/>
      <c r="G60" s="173">
        <f>G61+G65</f>
        <v>1440</v>
      </c>
    </row>
    <row r="61" spans="1:7" s="64" customFormat="1" ht="12.75">
      <c r="A61" s="108" t="s">
        <v>87</v>
      </c>
      <c r="B61" s="70" t="s">
        <v>37</v>
      </c>
      <c r="C61" s="74" t="s">
        <v>52</v>
      </c>
      <c r="D61" s="74" t="s">
        <v>117</v>
      </c>
      <c r="E61" s="48" t="s">
        <v>201</v>
      </c>
      <c r="F61" s="36"/>
      <c r="G61" s="172">
        <f>SUM(G62)</f>
        <v>40</v>
      </c>
    </row>
    <row r="62" spans="1:7" s="64" customFormat="1" ht="12.75">
      <c r="A62" s="103" t="s">
        <v>203</v>
      </c>
      <c r="B62" s="70" t="s">
        <v>37</v>
      </c>
      <c r="C62" s="74" t="s">
        <v>52</v>
      </c>
      <c r="D62" s="74" t="s">
        <v>117</v>
      </c>
      <c r="E62" s="48" t="s">
        <v>202</v>
      </c>
      <c r="F62" s="14"/>
      <c r="G62" s="173">
        <f>SUM(G63)</f>
        <v>40</v>
      </c>
    </row>
    <row r="63" spans="1:7" s="64" customFormat="1" ht="12.75">
      <c r="A63" s="104" t="s">
        <v>57</v>
      </c>
      <c r="B63" s="70" t="s">
        <v>37</v>
      </c>
      <c r="C63" s="74" t="s">
        <v>52</v>
      </c>
      <c r="D63" s="74" t="s">
        <v>117</v>
      </c>
      <c r="E63" s="48" t="s">
        <v>202</v>
      </c>
      <c r="F63" s="16" t="s">
        <v>120</v>
      </c>
      <c r="G63" s="173">
        <f>SUM(G64)</f>
        <v>40</v>
      </c>
    </row>
    <row r="64" spans="1:7" s="64" customFormat="1" ht="26.25">
      <c r="A64" s="113" t="s">
        <v>58</v>
      </c>
      <c r="B64" s="72" t="s">
        <v>37</v>
      </c>
      <c r="C64" s="76" t="s">
        <v>52</v>
      </c>
      <c r="D64" s="76" t="s">
        <v>117</v>
      </c>
      <c r="E64" s="49" t="s">
        <v>202</v>
      </c>
      <c r="F64" s="20" t="s">
        <v>121</v>
      </c>
      <c r="G64" s="175">
        <v>40</v>
      </c>
    </row>
    <row r="65" spans="1:7" s="64" customFormat="1" ht="26.25">
      <c r="A65" s="108" t="s">
        <v>88</v>
      </c>
      <c r="B65" s="70" t="s">
        <v>37</v>
      </c>
      <c r="C65" s="74" t="s">
        <v>52</v>
      </c>
      <c r="D65" s="74" t="s">
        <v>117</v>
      </c>
      <c r="E65" s="48" t="s">
        <v>119</v>
      </c>
      <c r="F65" s="36"/>
      <c r="G65" s="172">
        <f>SUM(G66)</f>
        <v>1400</v>
      </c>
    </row>
    <row r="66" spans="1:7" s="64" customFormat="1" ht="26.25">
      <c r="A66" s="50" t="s">
        <v>335</v>
      </c>
      <c r="B66" s="70" t="s">
        <v>37</v>
      </c>
      <c r="C66" s="74" t="s">
        <v>52</v>
      </c>
      <c r="D66" s="74" t="s">
        <v>117</v>
      </c>
      <c r="E66" s="48" t="s">
        <v>336</v>
      </c>
      <c r="F66" s="14"/>
      <c r="G66" s="173">
        <f>SUM(G67)</f>
        <v>1400</v>
      </c>
    </row>
    <row r="67" spans="1:7" s="64" customFormat="1" ht="12.75">
      <c r="A67" s="213" t="s">
        <v>337</v>
      </c>
      <c r="B67" s="70" t="s">
        <v>37</v>
      </c>
      <c r="C67" s="74" t="s">
        <v>52</v>
      </c>
      <c r="D67" s="74" t="s">
        <v>117</v>
      </c>
      <c r="E67" s="48" t="s">
        <v>336</v>
      </c>
      <c r="F67" s="16" t="s">
        <v>338</v>
      </c>
      <c r="G67" s="173">
        <f>SUM(G68)</f>
        <v>1400</v>
      </c>
    </row>
    <row r="68" spans="1:7" s="64" customFormat="1" ht="12.75">
      <c r="A68" s="205" t="s">
        <v>62</v>
      </c>
      <c r="B68" s="72" t="s">
        <v>37</v>
      </c>
      <c r="C68" s="76" t="s">
        <v>52</v>
      </c>
      <c r="D68" s="76" t="s">
        <v>117</v>
      </c>
      <c r="E68" s="49" t="s">
        <v>336</v>
      </c>
      <c r="F68" s="20" t="s">
        <v>339</v>
      </c>
      <c r="G68" s="175">
        <v>1400</v>
      </c>
    </row>
    <row r="69" spans="1:7" s="64" customFormat="1" ht="26.25">
      <c r="A69" s="103" t="s">
        <v>285</v>
      </c>
      <c r="B69" s="70" t="s">
        <v>37</v>
      </c>
      <c r="C69" s="74" t="s">
        <v>52</v>
      </c>
      <c r="D69" s="74" t="s">
        <v>122</v>
      </c>
      <c r="E69" s="48"/>
      <c r="F69" s="36"/>
      <c r="G69" s="172">
        <f>SUM(G70)</f>
        <v>750</v>
      </c>
    </row>
    <row r="70" spans="1:7" s="64" customFormat="1" ht="26.25">
      <c r="A70" s="103" t="s">
        <v>300</v>
      </c>
      <c r="B70" s="70" t="s">
        <v>37</v>
      </c>
      <c r="C70" s="74" t="s">
        <v>52</v>
      </c>
      <c r="D70" s="74" t="s">
        <v>122</v>
      </c>
      <c r="E70" s="13" t="s">
        <v>118</v>
      </c>
      <c r="F70" s="36"/>
      <c r="G70" s="172">
        <f>SUM(G71,G75)</f>
        <v>750</v>
      </c>
    </row>
    <row r="71" spans="1:7" s="64" customFormat="1" ht="26.25">
      <c r="A71" s="108" t="s">
        <v>89</v>
      </c>
      <c r="B71" s="70" t="s">
        <v>37</v>
      </c>
      <c r="C71" s="74" t="s">
        <v>52</v>
      </c>
      <c r="D71" s="74" t="s">
        <v>122</v>
      </c>
      <c r="E71" s="48" t="s">
        <v>123</v>
      </c>
      <c r="F71" s="36"/>
      <c r="G71" s="172">
        <f>SUM(G73)</f>
        <v>300</v>
      </c>
    </row>
    <row r="72" spans="1:7" s="64" customFormat="1" ht="12.75">
      <c r="A72" s="103" t="s">
        <v>124</v>
      </c>
      <c r="B72" s="70" t="s">
        <v>37</v>
      </c>
      <c r="C72" s="74" t="s">
        <v>52</v>
      </c>
      <c r="D72" s="74" t="s">
        <v>122</v>
      </c>
      <c r="E72" s="48" t="s">
        <v>125</v>
      </c>
      <c r="F72" s="36"/>
      <c r="G72" s="172">
        <f>SUM(G73)</f>
        <v>300</v>
      </c>
    </row>
    <row r="73" spans="1:7" s="64" customFormat="1" ht="12.75">
      <c r="A73" s="104" t="s">
        <v>57</v>
      </c>
      <c r="B73" s="70" t="s">
        <v>37</v>
      </c>
      <c r="C73" s="74" t="s">
        <v>52</v>
      </c>
      <c r="D73" s="74" t="s">
        <v>122</v>
      </c>
      <c r="E73" s="48" t="s">
        <v>125</v>
      </c>
      <c r="F73" s="36">
        <v>200</v>
      </c>
      <c r="G73" s="172">
        <f>G74</f>
        <v>300</v>
      </c>
    </row>
    <row r="74" spans="1:7" s="64" customFormat="1" ht="26.25">
      <c r="A74" s="113" t="s">
        <v>58</v>
      </c>
      <c r="B74" s="72" t="s">
        <v>37</v>
      </c>
      <c r="C74" s="76" t="s">
        <v>52</v>
      </c>
      <c r="D74" s="76" t="s">
        <v>122</v>
      </c>
      <c r="E74" s="49" t="s">
        <v>125</v>
      </c>
      <c r="F74" s="39">
        <v>240</v>
      </c>
      <c r="G74" s="174">
        <v>300</v>
      </c>
    </row>
    <row r="75" spans="1:7" s="64" customFormat="1" ht="26.25">
      <c r="A75" s="108" t="s">
        <v>90</v>
      </c>
      <c r="B75" s="70" t="s">
        <v>37</v>
      </c>
      <c r="C75" s="74" t="s">
        <v>52</v>
      </c>
      <c r="D75" s="74" t="s">
        <v>122</v>
      </c>
      <c r="E75" s="48" t="s">
        <v>126</v>
      </c>
      <c r="F75" s="36"/>
      <c r="G75" s="172">
        <f>SUM(G76)</f>
        <v>450</v>
      </c>
    </row>
    <row r="76" spans="1:7" s="64" customFormat="1" ht="26.25">
      <c r="A76" s="103" t="s">
        <v>127</v>
      </c>
      <c r="B76" s="70" t="s">
        <v>37</v>
      </c>
      <c r="C76" s="74" t="s">
        <v>52</v>
      </c>
      <c r="D76" s="74" t="s">
        <v>122</v>
      </c>
      <c r="E76" s="48" t="s">
        <v>128</v>
      </c>
      <c r="F76" s="36"/>
      <c r="G76" s="172">
        <f>SUM(G77)</f>
        <v>450</v>
      </c>
    </row>
    <row r="77" spans="1:7" s="64" customFormat="1" ht="12.75">
      <c r="A77" s="104" t="s">
        <v>57</v>
      </c>
      <c r="B77" s="70" t="s">
        <v>37</v>
      </c>
      <c r="C77" s="74" t="s">
        <v>52</v>
      </c>
      <c r="D77" s="74" t="s">
        <v>122</v>
      </c>
      <c r="E77" s="48" t="s">
        <v>128</v>
      </c>
      <c r="F77" s="36">
        <v>200</v>
      </c>
      <c r="G77" s="172">
        <f>G78</f>
        <v>450</v>
      </c>
    </row>
    <row r="78" spans="1:7" s="64" customFormat="1" ht="26.25">
      <c r="A78" s="113" t="s">
        <v>58</v>
      </c>
      <c r="B78" s="72" t="s">
        <v>37</v>
      </c>
      <c r="C78" s="76" t="s">
        <v>52</v>
      </c>
      <c r="D78" s="76" t="s">
        <v>122</v>
      </c>
      <c r="E78" s="49" t="s">
        <v>128</v>
      </c>
      <c r="F78" s="39">
        <v>240</v>
      </c>
      <c r="G78" s="174">
        <v>450</v>
      </c>
    </row>
    <row r="79" spans="1:7" s="64" customFormat="1" ht="12.75">
      <c r="A79" s="116" t="s">
        <v>284</v>
      </c>
      <c r="B79" s="66" t="s">
        <v>37</v>
      </c>
      <c r="C79" s="81" t="s">
        <v>64</v>
      </c>
      <c r="D79" s="81"/>
      <c r="E79" s="34"/>
      <c r="F79" s="34"/>
      <c r="G79" s="171">
        <f>SUM(G80,G87,G117,G110)</f>
        <v>55027</v>
      </c>
    </row>
    <row r="80" spans="1:7" s="64" customFormat="1" ht="12.75">
      <c r="A80" s="112" t="s">
        <v>129</v>
      </c>
      <c r="B80" s="70" t="s">
        <v>37</v>
      </c>
      <c r="C80" s="74" t="s">
        <v>64</v>
      </c>
      <c r="D80" s="74" t="s">
        <v>130</v>
      </c>
      <c r="E80" s="36"/>
      <c r="F80" s="36"/>
      <c r="G80" s="172">
        <f>SUM(G81)</f>
        <v>14158</v>
      </c>
    </row>
    <row r="81" spans="1:7" s="64" customFormat="1" ht="39">
      <c r="A81" s="112" t="s">
        <v>301</v>
      </c>
      <c r="B81" s="70" t="s">
        <v>37</v>
      </c>
      <c r="C81" s="74" t="s">
        <v>64</v>
      </c>
      <c r="D81" s="74" t="s">
        <v>130</v>
      </c>
      <c r="E81" s="48" t="s">
        <v>131</v>
      </c>
      <c r="F81" s="36"/>
      <c r="G81" s="172">
        <f>SUM(G82)</f>
        <v>14158</v>
      </c>
    </row>
    <row r="82" spans="1:7" s="64" customFormat="1" ht="12.75">
      <c r="A82" s="112" t="s">
        <v>91</v>
      </c>
      <c r="B82" s="70" t="s">
        <v>37</v>
      </c>
      <c r="C82" s="74" t="s">
        <v>64</v>
      </c>
      <c r="D82" s="74" t="s">
        <v>130</v>
      </c>
      <c r="E82" s="48" t="s">
        <v>132</v>
      </c>
      <c r="F82" s="36"/>
      <c r="G82" s="172">
        <f>SUM(G83)</f>
        <v>14158</v>
      </c>
    </row>
    <row r="83" spans="1:7" s="64" customFormat="1" ht="39">
      <c r="A83" s="108" t="s">
        <v>92</v>
      </c>
      <c r="B83" s="70" t="s">
        <v>37</v>
      </c>
      <c r="C83" s="74" t="s">
        <v>64</v>
      </c>
      <c r="D83" s="74" t="s">
        <v>130</v>
      </c>
      <c r="E83" s="48" t="s">
        <v>133</v>
      </c>
      <c r="F83" s="36"/>
      <c r="G83" s="172">
        <f>G84</f>
        <v>14158</v>
      </c>
    </row>
    <row r="84" spans="1:7" s="64" customFormat="1" ht="26.25">
      <c r="A84" s="108" t="s">
        <v>323</v>
      </c>
      <c r="B84" s="70" t="s">
        <v>37</v>
      </c>
      <c r="C84" s="74" t="s">
        <v>64</v>
      </c>
      <c r="D84" s="74" t="s">
        <v>130</v>
      </c>
      <c r="E84" s="48" t="s">
        <v>325</v>
      </c>
      <c r="F84" s="36"/>
      <c r="G84" s="172">
        <f>SUM(G85)</f>
        <v>14158</v>
      </c>
    </row>
    <row r="85" spans="1:7" s="64" customFormat="1" ht="12.75">
      <c r="A85" s="104" t="s">
        <v>162</v>
      </c>
      <c r="B85" s="70" t="s">
        <v>37</v>
      </c>
      <c r="C85" s="74" t="s">
        <v>64</v>
      </c>
      <c r="D85" s="74" t="s">
        <v>130</v>
      </c>
      <c r="E85" s="48" t="s">
        <v>325</v>
      </c>
      <c r="F85" s="71">
        <v>500</v>
      </c>
      <c r="G85" s="172">
        <f>G86</f>
        <v>14158</v>
      </c>
    </row>
    <row r="86" spans="1:7" s="64" customFormat="1" ht="12.75">
      <c r="A86" s="114" t="s">
        <v>62</v>
      </c>
      <c r="B86" s="72" t="s">
        <v>37</v>
      </c>
      <c r="C86" s="76" t="s">
        <v>64</v>
      </c>
      <c r="D86" s="76" t="s">
        <v>130</v>
      </c>
      <c r="E86" s="49" t="s">
        <v>325</v>
      </c>
      <c r="F86" s="73">
        <v>540</v>
      </c>
      <c r="G86" s="174">
        <v>14158</v>
      </c>
    </row>
    <row r="87" spans="1:7" s="64" customFormat="1" ht="12.75">
      <c r="A87" s="126" t="s">
        <v>134</v>
      </c>
      <c r="B87" s="70" t="s">
        <v>37</v>
      </c>
      <c r="C87" s="74" t="s">
        <v>64</v>
      </c>
      <c r="D87" s="74" t="s">
        <v>117</v>
      </c>
      <c r="E87" s="36"/>
      <c r="F87" s="36"/>
      <c r="G87" s="172">
        <f>SUM(G88)</f>
        <v>39894</v>
      </c>
    </row>
    <row r="88" spans="1:7" s="64" customFormat="1" ht="39">
      <c r="A88" s="112" t="s">
        <v>301</v>
      </c>
      <c r="B88" s="70" t="s">
        <v>37</v>
      </c>
      <c r="C88" s="74" t="s">
        <v>64</v>
      </c>
      <c r="D88" s="74" t="s">
        <v>117</v>
      </c>
      <c r="E88" s="48" t="s">
        <v>131</v>
      </c>
      <c r="F88" s="34"/>
      <c r="G88" s="172">
        <f>SUM(G89)</f>
        <v>39894</v>
      </c>
    </row>
    <row r="89" spans="1:7" s="64" customFormat="1" ht="12.75">
      <c r="A89" s="112" t="s">
        <v>110</v>
      </c>
      <c r="B89" s="70" t="s">
        <v>37</v>
      </c>
      <c r="C89" s="74" t="s">
        <v>64</v>
      </c>
      <c r="D89" s="74" t="s">
        <v>117</v>
      </c>
      <c r="E89" s="48" t="s">
        <v>135</v>
      </c>
      <c r="F89" s="34"/>
      <c r="G89" s="172">
        <f>SUM(G90,G103)</f>
        <v>39894</v>
      </c>
    </row>
    <row r="90" spans="1:7" s="64" customFormat="1" ht="39">
      <c r="A90" s="108" t="s">
        <v>93</v>
      </c>
      <c r="B90" s="70" t="s">
        <v>37</v>
      </c>
      <c r="C90" s="74" t="s">
        <v>64</v>
      </c>
      <c r="D90" s="74" t="s">
        <v>117</v>
      </c>
      <c r="E90" s="48" t="s">
        <v>136</v>
      </c>
      <c r="F90" s="34"/>
      <c r="G90" s="172">
        <f>SUM(G91,G94,G97,G100)</f>
        <v>35684.4</v>
      </c>
    </row>
    <row r="91" spans="1:7" s="64" customFormat="1" ht="12.75">
      <c r="A91" s="108" t="s">
        <v>137</v>
      </c>
      <c r="B91" s="70" t="s">
        <v>37</v>
      </c>
      <c r="C91" s="74" t="s">
        <v>64</v>
      </c>
      <c r="D91" s="74" t="s">
        <v>117</v>
      </c>
      <c r="E91" s="48" t="s">
        <v>138</v>
      </c>
      <c r="F91" s="36"/>
      <c r="G91" s="172">
        <f>SUM(G92)</f>
        <v>8064.8</v>
      </c>
    </row>
    <row r="92" spans="1:7" s="64" customFormat="1" ht="12.75">
      <c r="A92" s="104" t="s">
        <v>57</v>
      </c>
      <c r="B92" s="70" t="s">
        <v>37</v>
      </c>
      <c r="C92" s="74" t="s">
        <v>64</v>
      </c>
      <c r="D92" s="74" t="s">
        <v>117</v>
      </c>
      <c r="E92" s="48" t="s">
        <v>138</v>
      </c>
      <c r="F92" s="71">
        <v>200</v>
      </c>
      <c r="G92" s="172">
        <f>G93</f>
        <v>8064.8</v>
      </c>
    </row>
    <row r="93" spans="1:7" s="64" customFormat="1" ht="26.25">
      <c r="A93" s="114" t="s">
        <v>58</v>
      </c>
      <c r="B93" s="72" t="s">
        <v>37</v>
      </c>
      <c r="C93" s="76" t="s">
        <v>64</v>
      </c>
      <c r="D93" s="76" t="s">
        <v>117</v>
      </c>
      <c r="E93" s="49" t="s">
        <v>138</v>
      </c>
      <c r="F93" s="73">
        <v>240</v>
      </c>
      <c r="G93" s="174">
        <v>8064.8</v>
      </c>
    </row>
    <row r="94" spans="1:7" s="64" customFormat="1" ht="12.75">
      <c r="A94" s="108" t="s">
        <v>139</v>
      </c>
      <c r="B94" s="70" t="s">
        <v>37</v>
      </c>
      <c r="C94" s="74" t="s">
        <v>64</v>
      </c>
      <c r="D94" s="74" t="s">
        <v>117</v>
      </c>
      <c r="E94" s="48" t="s">
        <v>140</v>
      </c>
      <c r="F94" s="36"/>
      <c r="G94" s="172">
        <f>SUM(G95)</f>
        <v>5500</v>
      </c>
    </row>
    <row r="95" spans="1:7" s="64" customFormat="1" ht="12.75">
      <c r="A95" s="104" t="s">
        <v>57</v>
      </c>
      <c r="B95" s="70" t="s">
        <v>37</v>
      </c>
      <c r="C95" s="74" t="s">
        <v>64</v>
      </c>
      <c r="D95" s="74" t="s">
        <v>117</v>
      </c>
      <c r="E95" s="48" t="s">
        <v>140</v>
      </c>
      <c r="F95" s="71">
        <v>200</v>
      </c>
      <c r="G95" s="172">
        <f>G96</f>
        <v>5500</v>
      </c>
    </row>
    <row r="96" spans="1:7" s="64" customFormat="1" ht="26.25">
      <c r="A96" s="114" t="s">
        <v>58</v>
      </c>
      <c r="B96" s="72" t="s">
        <v>37</v>
      </c>
      <c r="C96" s="76" t="s">
        <v>64</v>
      </c>
      <c r="D96" s="76" t="s">
        <v>117</v>
      </c>
      <c r="E96" s="49" t="s">
        <v>140</v>
      </c>
      <c r="F96" s="73">
        <v>240</v>
      </c>
      <c r="G96" s="174">
        <v>5500</v>
      </c>
    </row>
    <row r="97" spans="1:7" s="64" customFormat="1" ht="26.25">
      <c r="A97" s="108" t="s">
        <v>141</v>
      </c>
      <c r="B97" s="70" t="s">
        <v>37</v>
      </c>
      <c r="C97" s="74" t="s">
        <v>64</v>
      </c>
      <c r="D97" s="74" t="s">
        <v>117</v>
      </c>
      <c r="E97" s="48" t="s">
        <v>142</v>
      </c>
      <c r="F97" s="36"/>
      <c r="G97" s="172">
        <f>SUM(G98)</f>
        <v>9833.2</v>
      </c>
    </row>
    <row r="98" spans="1:7" s="64" customFormat="1" ht="12.75">
      <c r="A98" s="104" t="s">
        <v>57</v>
      </c>
      <c r="B98" s="70" t="s">
        <v>37</v>
      </c>
      <c r="C98" s="74" t="s">
        <v>64</v>
      </c>
      <c r="D98" s="74" t="s">
        <v>117</v>
      </c>
      <c r="E98" s="48" t="s">
        <v>142</v>
      </c>
      <c r="F98" s="71">
        <v>200</v>
      </c>
      <c r="G98" s="172">
        <f>G99</f>
        <v>9833.2</v>
      </c>
    </row>
    <row r="99" spans="1:7" s="64" customFormat="1" ht="26.25">
      <c r="A99" s="214" t="s">
        <v>58</v>
      </c>
      <c r="B99" s="72" t="s">
        <v>37</v>
      </c>
      <c r="C99" s="76" t="s">
        <v>64</v>
      </c>
      <c r="D99" s="76" t="s">
        <v>117</v>
      </c>
      <c r="E99" s="49" t="s">
        <v>142</v>
      </c>
      <c r="F99" s="73">
        <v>240</v>
      </c>
      <c r="G99" s="230">
        <v>9833.2</v>
      </c>
    </row>
    <row r="100" spans="1:7" s="64" customFormat="1" ht="26.25">
      <c r="A100" s="103" t="s">
        <v>349</v>
      </c>
      <c r="B100" s="70" t="s">
        <v>37</v>
      </c>
      <c r="C100" s="102" t="s">
        <v>64</v>
      </c>
      <c r="D100" s="102" t="s">
        <v>117</v>
      </c>
      <c r="E100" s="102" t="s">
        <v>348</v>
      </c>
      <c r="F100" s="99"/>
      <c r="G100" s="164">
        <f>SUM(G102)</f>
        <v>12286.4</v>
      </c>
    </row>
    <row r="101" spans="1:7" s="64" customFormat="1" ht="12.75">
      <c r="A101" s="103" t="s">
        <v>57</v>
      </c>
      <c r="B101" s="70" t="s">
        <v>37</v>
      </c>
      <c r="C101" s="102" t="s">
        <v>64</v>
      </c>
      <c r="D101" s="102" t="s">
        <v>117</v>
      </c>
      <c r="E101" s="102" t="s">
        <v>348</v>
      </c>
      <c r="F101" s="99">
        <v>200</v>
      </c>
      <c r="G101" s="164">
        <f>SUM(G102)</f>
        <v>12286.4</v>
      </c>
    </row>
    <row r="102" spans="1:7" s="64" customFormat="1" ht="26.25">
      <c r="A102" s="214" t="s">
        <v>58</v>
      </c>
      <c r="B102" s="223" t="s">
        <v>37</v>
      </c>
      <c r="C102" s="215" t="s">
        <v>64</v>
      </c>
      <c r="D102" s="215" t="s">
        <v>117</v>
      </c>
      <c r="E102" s="215" t="s">
        <v>348</v>
      </c>
      <c r="F102" s="216">
        <v>240</v>
      </c>
      <c r="G102" s="217">
        <v>12286.4</v>
      </c>
    </row>
    <row r="103" spans="1:7" s="64" customFormat="1" ht="26.25">
      <c r="A103" s="103" t="s">
        <v>401</v>
      </c>
      <c r="B103" s="70" t="s">
        <v>37</v>
      </c>
      <c r="C103" s="102" t="s">
        <v>64</v>
      </c>
      <c r="D103" s="102" t="s">
        <v>117</v>
      </c>
      <c r="E103" s="102" t="s">
        <v>371</v>
      </c>
      <c r="F103" s="216"/>
      <c r="G103" s="164">
        <f>G104+G107</f>
        <v>4209.6</v>
      </c>
    </row>
    <row r="104" spans="1:7" s="64" customFormat="1" ht="26.25">
      <c r="A104" s="103" t="s">
        <v>386</v>
      </c>
      <c r="B104" s="70" t="s">
        <v>37</v>
      </c>
      <c r="C104" s="102" t="s">
        <v>64</v>
      </c>
      <c r="D104" s="102" t="s">
        <v>117</v>
      </c>
      <c r="E104" s="102" t="s">
        <v>387</v>
      </c>
      <c r="F104" s="216"/>
      <c r="G104" s="164">
        <f>G105</f>
        <v>1387.2</v>
      </c>
    </row>
    <row r="105" spans="1:7" s="64" customFormat="1" ht="12.75">
      <c r="A105" s="103" t="s">
        <v>57</v>
      </c>
      <c r="B105" s="70" t="s">
        <v>37</v>
      </c>
      <c r="C105" s="102" t="s">
        <v>64</v>
      </c>
      <c r="D105" s="102" t="s">
        <v>117</v>
      </c>
      <c r="E105" s="102" t="s">
        <v>387</v>
      </c>
      <c r="F105" s="99">
        <v>200</v>
      </c>
      <c r="G105" s="164">
        <f>G106</f>
        <v>1387.2</v>
      </c>
    </row>
    <row r="106" spans="1:7" s="64" customFormat="1" ht="26.25">
      <c r="A106" s="214" t="s">
        <v>58</v>
      </c>
      <c r="B106" s="223" t="s">
        <v>37</v>
      </c>
      <c r="C106" s="215" t="s">
        <v>64</v>
      </c>
      <c r="D106" s="215" t="s">
        <v>117</v>
      </c>
      <c r="E106" s="252" t="s">
        <v>387</v>
      </c>
      <c r="F106" s="216">
        <v>240</v>
      </c>
      <c r="G106" s="253">
        <v>1387.2</v>
      </c>
    </row>
    <row r="107" spans="1:7" s="64" customFormat="1" ht="12.75">
      <c r="A107" s="103" t="s">
        <v>379</v>
      </c>
      <c r="B107" s="70" t="s">
        <v>37</v>
      </c>
      <c r="C107" s="102" t="s">
        <v>64</v>
      </c>
      <c r="D107" s="102" t="s">
        <v>117</v>
      </c>
      <c r="E107" s="102" t="s">
        <v>378</v>
      </c>
      <c r="F107" s="99"/>
      <c r="G107" s="164">
        <f>SUM(G109)</f>
        <v>2822.4</v>
      </c>
    </row>
    <row r="108" spans="1:7" s="64" customFormat="1" ht="12.75">
      <c r="A108" s="103" t="s">
        <v>57</v>
      </c>
      <c r="B108" s="70" t="s">
        <v>37</v>
      </c>
      <c r="C108" s="102" t="s">
        <v>64</v>
      </c>
      <c r="D108" s="102" t="s">
        <v>117</v>
      </c>
      <c r="E108" s="102" t="s">
        <v>378</v>
      </c>
      <c r="F108" s="99">
        <v>200</v>
      </c>
      <c r="G108" s="164">
        <f>SUM(G109)</f>
        <v>2822.4</v>
      </c>
    </row>
    <row r="109" spans="1:7" s="64" customFormat="1" ht="26.25">
      <c r="A109" s="214" t="s">
        <v>58</v>
      </c>
      <c r="B109" s="223" t="s">
        <v>37</v>
      </c>
      <c r="C109" s="215" t="s">
        <v>64</v>
      </c>
      <c r="D109" s="215" t="s">
        <v>117</v>
      </c>
      <c r="E109" s="215" t="s">
        <v>378</v>
      </c>
      <c r="F109" s="216">
        <v>240</v>
      </c>
      <c r="G109" s="217">
        <v>2822.4</v>
      </c>
    </row>
    <row r="110" spans="1:7" s="64" customFormat="1" ht="12.75">
      <c r="A110" s="112" t="s">
        <v>326</v>
      </c>
      <c r="B110" s="70" t="s">
        <v>37</v>
      </c>
      <c r="C110" s="74" t="s">
        <v>64</v>
      </c>
      <c r="D110" s="74" t="s">
        <v>250</v>
      </c>
      <c r="E110" s="36"/>
      <c r="F110" s="36"/>
      <c r="G110" s="172">
        <f>SUM(G111)</f>
        <v>555</v>
      </c>
    </row>
    <row r="111" spans="1:7" s="64" customFormat="1" ht="39">
      <c r="A111" s="103" t="s">
        <v>303</v>
      </c>
      <c r="B111" s="70" t="s">
        <v>37</v>
      </c>
      <c r="C111" s="74" t="s">
        <v>64</v>
      </c>
      <c r="D111" s="74" t="s">
        <v>250</v>
      </c>
      <c r="E111" s="48" t="s">
        <v>152</v>
      </c>
      <c r="F111" s="34"/>
      <c r="G111" s="172">
        <f>SUM(G112)</f>
        <v>555</v>
      </c>
    </row>
    <row r="112" spans="1:7" s="64" customFormat="1" ht="12.75">
      <c r="A112" s="112" t="s">
        <v>95</v>
      </c>
      <c r="B112" s="70" t="s">
        <v>37</v>
      </c>
      <c r="C112" s="74" t="s">
        <v>64</v>
      </c>
      <c r="D112" s="74" t="s">
        <v>250</v>
      </c>
      <c r="E112" s="48" t="s">
        <v>153</v>
      </c>
      <c r="F112" s="34"/>
      <c r="G112" s="172">
        <f>SUM(G113)</f>
        <v>555</v>
      </c>
    </row>
    <row r="113" spans="1:7" s="64" customFormat="1" ht="26.25">
      <c r="A113" s="103" t="s">
        <v>400</v>
      </c>
      <c r="B113" s="70" t="s">
        <v>37</v>
      </c>
      <c r="C113" s="74" t="s">
        <v>64</v>
      </c>
      <c r="D113" s="74" t="s">
        <v>250</v>
      </c>
      <c r="E113" s="99" t="s">
        <v>354</v>
      </c>
      <c r="F113" s="34"/>
      <c r="G113" s="172">
        <f>SUM(G114)</f>
        <v>555</v>
      </c>
    </row>
    <row r="114" spans="1:7" s="64" customFormat="1" ht="26.25">
      <c r="A114" s="108" t="s">
        <v>396</v>
      </c>
      <c r="B114" s="70" t="s">
        <v>37</v>
      </c>
      <c r="C114" s="74" t="s">
        <v>64</v>
      </c>
      <c r="D114" s="74" t="s">
        <v>250</v>
      </c>
      <c r="E114" s="99" t="s">
        <v>355</v>
      </c>
      <c r="F114" s="36"/>
      <c r="G114" s="172">
        <f>SUM(G115)</f>
        <v>555</v>
      </c>
    </row>
    <row r="115" spans="1:7" s="64" customFormat="1" ht="12.75">
      <c r="A115" s="104" t="s">
        <v>57</v>
      </c>
      <c r="B115" s="70" t="s">
        <v>37</v>
      </c>
      <c r="C115" s="74" t="s">
        <v>64</v>
      </c>
      <c r="D115" s="74" t="s">
        <v>250</v>
      </c>
      <c r="E115" s="99" t="s">
        <v>355</v>
      </c>
      <c r="F115" s="71">
        <v>200</v>
      </c>
      <c r="G115" s="172">
        <f>G116</f>
        <v>555</v>
      </c>
    </row>
    <row r="116" spans="1:7" s="64" customFormat="1" ht="26.25">
      <c r="A116" s="114" t="s">
        <v>58</v>
      </c>
      <c r="B116" s="72" t="s">
        <v>37</v>
      </c>
      <c r="C116" s="76" t="s">
        <v>64</v>
      </c>
      <c r="D116" s="76" t="s">
        <v>250</v>
      </c>
      <c r="E116" s="99" t="s">
        <v>355</v>
      </c>
      <c r="F116" s="73">
        <v>240</v>
      </c>
      <c r="G116" s="174">
        <v>555</v>
      </c>
    </row>
    <row r="117" spans="1:7" s="64" customFormat="1" ht="12.75">
      <c r="A117" s="112" t="s">
        <v>143</v>
      </c>
      <c r="B117" s="70" t="s">
        <v>37</v>
      </c>
      <c r="C117" s="74" t="s">
        <v>64</v>
      </c>
      <c r="D117" s="74" t="s">
        <v>144</v>
      </c>
      <c r="E117" s="36"/>
      <c r="F117" s="36"/>
      <c r="G117" s="172">
        <f>SUM(G118,G123)</f>
        <v>420</v>
      </c>
    </row>
    <row r="118" spans="1:7" s="64" customFormat="1" ht="39">
      <c r="A118" s="103" t="s">
        <v>302</v>
      </c>
      <c r="B118" s="70" t="s">
        <v>37</v>
      </c>
      <c r="C118" s="48" t="s">
        <v>64</v>
      </c>
      <c r="D118" s="48" t="s">
        <v>144</v>
      </c>
      <c r="E118" s="36" t="s">
        <v>145</v>
      </c>
      <c r="F118" s="71"/>
      <c r="G118" s="173">
        <f>SUM(G119)</f>
        <v>120</v>
      </c>
    </row>
    <row r="119" spans="1:7" s="64" customFormat="1" ht="26.25">
      <c r="A119" s="103" t="s">
        <v>94</v>
      </c>
      <c r="B119" s="70" t="s">
        <v>37</v>
      </c>
      <c r="C119" s="74" t="s">
        <v>64</v>
      </c>
      <c r="D119" s="74" t="s">
        <v>144</v>
      </c>
      <c r="E119" s="36" t="s">
        <v>146</v>
      </c>
      <c r="F119" s="71"/>
      <c r="G119" s="172">
        <f>SUM(G120)</f>
        <v>120</v>
      </c>
    </row>
    <row r="120" spans="1:7" s="64" customFormat="1" ht="12.75">
      <c r="A120" s="108" t="s">
        <v>147</v>
      </c>
      <c r="B120" s="70" t="s">
        <v>37</v>
      </c>
      <c r="C120" s="74" t="s">
        <v>64</v>
      </c>
      <c r="D120" s="74" t="s">
        <v>144</v>
      </c>
      <c r="E120" s="36" t="s">
        <v>148</v>
      </c>
      <c r="F120" s="36"/>
      <c r="G120" s="172">
        <f>G122</f>
        <v>120</v>
      </c>
    </row>
    <row r="121" spans="1:7" s="64" customFormat="1" ht="12.75">
      <c r="A121" s="104" t="s">
        <v>57</v>
      </c>
      <c r="B121" s="70" t="s">
        <v>37</v>
      </c>
      <c r="C121" s="74" t="s">
        <v>64</v>
      </c>
      <c r="D121" s="74" t="s">
        <v>144</v>
      </c>
      <c r="E121" s="36" t="s">
        <v>148</v>
      </c>
      <c r="F121" s="71">
        <v>200</v>
      </c>
      <c r="G121" s="172">
        <f>G122</f>
        <v>120</v>
      </c>
    </row>
    <row r="122" spans="1:7" s="64" customFormat="1" ht="26.25">
      <c r="A122" s="114" t="s">
        <v>58</v>
      </c>
      <c r="B122" s="72" t="s">
        <v>37</v>
      </c>
      <c r="C122" s="76" t="s">
        <v>64</v>
      </c>
      <c r="D122" s="76" t="s">
        <v>144</v>
      </c>
      <c r="E122" s="39" t="s">
        <v>148</v>
      </c>
      <c r="F122" s="73">
        <v>240</v>
      </c>
      <c r="G122" s="174">
        <v>120</v>
      </c>
    </row>
    <row r="123" spans="1:7" s="64" customFormat="1" ht="26.25">
      <c r="A123" s="103" t="s">
        <v>299</v>
      </c>
      <c r="B123" s="70" t="s">
        <v>37</v>
      </c>
      <c r="C123" s="74" t="s">
        <v>64</v>
      </c>
      <c r="D123" s="74" t="s">
        <v>144</v>
      </c>
      <c r="E123" s="36" t="s">
        <v>47</v>
      </c>
      <c r="F123" s="73"/>
      <c r="G123" s="172">
        <f>SUM(G124)</f>
        <v>300</v>
      </c>
    </row>
    <row r="124" spans="1:7" s="64" customFormat="1" ht="26.25">
      <c r="A124" s="108" t="s">
        <v>86</v>
      </c>
      <c r="B124" s="70" t="s">
        <v>37</v>
      </c>
      <c r="C124" s="74" t="s">
        <v>64</v>
      </c>
      <c r="D124" s="74" t="s">
        <v>144</v>
      </c>
      <c r="E124" s="36" t="s">
        <v>80</v>
      </c>
      <c r="F124" s="36"/>
      <c r="G124" s="172">
        <f>G125</f>
        <v>300</v>
      </c>
    </row>
    <row r="125" spans="1:7" s="64" customFormat="1" ht="26.25">
      <c r="A125" s="104" t="s">
        <v>149</v>
      </c>
      <c r="B125" s="70" t="s">
        <v>37</v>
      </c>
      <c r="C125" s="74" t="s">
        <v>64</v>
      </c>
      <c r="D125" s="74" t="s">
        <v>144</v>
      </c>
      <c r="E125" s="79" t="s">
        <v>150</v>
      </c>
      <c r="F125" s="36"/>
      <c r="G125" s="172">
        <f>G126</f>
        <v>300</v>
      </c>
    </row>
    <row r="126" spans="1:7" s="64" customFormat="1" ht="12.75">
      <c r="A126" s="100" t="s">
        <v>57</v>
      </c>
      <c r="B126" s="70" t="s">
        <v>37</v>
      </c>
      <c r="C126" s="74" t="s">
        <v>64</v>
      </c>
      <c r="D126" s="74" t="s">
        <v>144</v>
      </c>
      <c r="E126" s="79" t="s">
        <v>150</v>
      </c>
      <c r="F126" s="36">
        <v>200</v>
      </c>
      <c r="G126" s="172">
        <f>G127</f>
        <v>300</v>
      </c>
    </row>
    <row r="127" spans="1:7" s="64" customFormat="1" ht="26.25">
      <c r="A127" s="114" t="s">
        <v>58</v>
      </c>
      <c r="B127" s="72" t="s">
        <v>37</v>
      </c>
      <c r="C127" s="76" t="s">
        <v>64</v>
      </c>
      <c r="D127" s="76" t="s">
        <v>144</v>
      </c>
      <c r="E127" s="80" t="s">
        <v>150</v>
      </c>
      <c r="F127" s="39">
        <v>240</v>
      </c>
      <c r="G127" s="174">
        <v>300</v>
      </c>
    </row>
    <row r="128" spans="1:7" s="64" customFormat="1" ht="12.75">
      <c r="A128" s="127" t="s">
        <v>283</v>
      </c>
      <c r="B128" s="66" t="s">
        <v>37</v>
      </c>
      <c r="C128" s="81" t="s">
        <v>151</v>
      </c>
      <c r="D128" s="81"/>
      <c r="E128" s="34"/>
      <c r="F128" s="34"/>
      <c r="G128" s="171">
        <f>SUM(G129,G179,G157)</f>
        <v>311414.8</v>
      </c>
    </row>
    <row r="129" spans="1:7" s="64" customFormat="1" ht="12.75">
      <c r="A129" s="128" t="s">
        <v>282</v>
      </c>
      <c r="B129" s="70" t="s">
        <v>37</v>
      </c>
      <c r="C129" s="74" t="s">
        <v>151</v>
      </c>
      <c r="D129" s="74" t="s">
        <v>45</v>
      </c>
      <c r="E129" s="36"/>
      <c r="F129" s="36"/>
      <c r="G129" s="172">
        <f>SUM(G130,G148)</f>
        <v>76092.1</v>
      </c>
    </row>
    <row r="130" spans="1:7" s="64" customFormat="1" ht="39">
      <c r="A130" s="129" t="s">
        <v>303</v>
      </c>
      <c r="B130" s="70" t="s">
        <v>37</v>
      </c>
      <c r="C130" s="74" t="s">
        <v>151</v>
      </c>
      <c r="D130" s="74" t="s">
        <v>45</v>
      </c>
      <c r="E130" s="48" t="s">
        <v>152</v>
      </c>
      <c r="F130" s="82"/>
      <c r="G130" s="172">
        <f>SUM(G131)</f>
        <v>8837.6</v>
      </c>
    </row>
    <row r="131" spans="1:7" s="64" customFormat="1" ht="12.75">
      <c r="A131" s="130" t="s">
        <v>95</v>
      </c>
      <c r="B131" s="70" t="s">
        <v>37</v>
      </c>
      <c r="C131" s="74" t="s">
        <v>151</v>
      </c>
      <c r="D131" s="74" t="s">
        <v>45</v>
      </c>
      <c r="E131" s="48" t="s">
        <v>153</v>
      </c>
      <c r="F131" s="16"/>
      <c r="G131" s="173">
        <f>SUM(G136,G144,G140,G132)</f>
        <v>8837.6</v>
      </c>
    </row>
    <row r="132" spans="1:7" s="64" customFormat="1" ht="12.75">
      <c r="A132" s="15" t="s">
        <v>290</v>
      </c>
      <c r="B132" s="70" t="s">
        <v>37</v>
      </c>
      <c r="C132" s="102" t="s">
        <v>151</v>
      </c>
      <c r="D132" s="102" t="s">
        <v>45</v>
      </c>
      <c r="E132" s="48" t="s">
        <v>292</v>
      </c>
      <c r="F132" s="124"/>
      <c r="G132" s="173">
        <f>G133</f>
        <v>100</v>
      </c>
    </row>
    <row r="133" spans="1:7" s="64" customFormat="1" ht="26.25">
      <c r="A133" s="131" t="s">
        <v>294</v>
      </c>
      <c r="B133" s="70" t="s">
        <v>37</v>
      </c>
      <c r="C133" s="102" t="s">
        <v>151</v>
      </c>
      <c r="D133" s="102" t="s">
        <v>45</v>
      </c>
      <c r="E133" s="70" t="s">
        <v>291</v>
      </c>
      <c r="F133" s="124"/>
      <c r="G133" s="173">
        <f>G134</f>
        <v>100</v>
      </c>
    </row>
    <row r="134" spans="1:7" s="64" customFormat="1" ht="12.75">
      <c r="A134" s="132" t="s">
        <v>57</v>
      </c>
      <c r="B134" s="70" t="s">
        <v>37</v>
      </c>
      <c r="C134" s="102" t="s">
        <v>151</v>
      </c>
      <c r="D134" s="102" t="s">
        <v>45</v>
      </c>
      <c r="E134" s="48" t="s">
        <v>291</v>
      </c>
      <c r="F134" s="124" t="s">
        <v>120</v>
      </c>
      <c r="G134" s="173">
        <f>G135</f>
        <v>100</v>
      </c>
    </row>
    <row r="135" spans="1:7" s="64" customFormat="1" ht="26.25">
      <c r="A135" s="134" t="s">
        <v>58</v>
      </c>
      <c r="B135" s="70" t="s">
        <v>37</v>
      </c>
      <c r="C135" s="102" t="s">
        <v>151</v>
      </c>
      <c r="D135" s="102" t="s">
        <v>45</v>
      </c>
      <c r="E135" s="49" t="s">
        <v>291</v>
      </c>
      <c r="F135" s="125" t="s">
        <v>121</v>
      </c>
      <c r="G135" s="173">
        <v>100</v>
      </c>
    </row>
    <row r="136" spans="1:7" s="64" customFormat="1" ht="12.75">
      <c r="A136" s="130" t="s">
        <v>394</v>
      </c>
      <c r="B136" s="70" t="s">
        <v>37</v>
      </c>
      <c r="C136" s="74" t="s">
        <v>151</v>
      </c>
      <c r="D136" s="74" t="s">
        <v>45</v>
      </c>
      <c r="E136" s="48" t="s">
        <v>154</v>
      </c>
      <c r="F136" s="16"/>
      <c r="G136" s="173">
        <f>SUM(G137)</f>
        <v>4327.3</v>
      </c>
    </row>
    <row r="137" spans="1:7" s="64" customFormat="1" ht="26.25">
      <c r="A137" s="131" t="s">
        <v>155</v>
      </c>
      <c r="B137" s="70" t="s">
        <v>37</v>
      </c>
      <c r="C137" s="74" t="s">
        <v>151</v>
      </c>
      <c r="D137" s="74" t="s">
        <v>45</v>
      </c>
      <c r="E137" s="48" t="s">
        <v>156</v>
      </c>
      <c r="F137" s="16"/>
      <c r="G137" s="173">
        <f>SUM(G138)</f>
        <v>4327.3</v>
      </c>
    </row>
    <row r="138" spans="1:7" s="64" customFormat="1" ht="12.75">
      <c r="A138" s="132" t="s">
        <v>57</v>
      </c>
      <c r="B138" s="70" t="s">
        <v>37</v>
      </c>
      <c r="C138" s="74" t="s">
        <v>151</v>
      </c>
      <c r="D138" s="74" t="s">
        <v>45</v>
      </c>
      <c r="E138" s="48" t="s">
        <v>156</v>
      </c>
      <c r="F138" s="16" t="s">
        <v>120</v>
      </c>
      <c r="G138" s="173">
        <f>SUM(G139)</f>
        <v>4327.3</v>
      </c>
    </row>
    <row r="139" spans="1:7" s="64" customFormat="1" ht="26.25">
      <c r="A139" s="134" t="s">
        <v>58</v>
      </c>
      <c r="B139" s="72" t="s">
        <v>37</v>
      </c>
      <c r="C139" s="76" t="s">
        <v>151</v>
      </c>
      <c r="D139" s="76" t="s">
        <v>45</v>
      </c>
      <c r="E139" s="49" t="s">
        <v>156</v>
      </c>
      <c r="F139" s="20" t="s">
        <v>121</v>
      </c>
      <c r="G139" s="175">
        <v>4327.3</v>
      </c>
    </row>
    <row r="140" spans="1:7" s="64" customFormat="1" ht="26.25">
      <c r="A140" s="130" t="s">
        <v>404</v>
      </c>
      <c r="B140" s="70" t="s">
        <v>37</v>
      </c>
      <c r="C140" s="102" t="s">
        <v>151</v>
      </c>
      <c r="D140" s="102" t="s">
        <v>45</v>
      </c>
      <c r="E140" s="102" t="s">
        <v>357</v>
      </c>
      <c r="F140" s="101"/>
      <c r="G140" s="168">
        <f>SUM(G142)</f>
        <v>2000</v>
      </c>
    </row>
    <row r="141" spans="1:7" s="64" customFormat="1" ht="26.25">
      <c r="A141" s="136" t="s">
        <v>358</v>
      </c>
      <c r="B141" s="70" t="s">
        <v>37</v>
      </c>
      <c r="C141" s="102" t="s">
        <v>151</v>
      </c>
      <c r="D141" s="102" t="s">
        <v>45</v>
      </c>
      <c r="E141" s="102" t="s">
        <v>359</v>
      </c>
      <c r="F141" s="133"/>
      <c r="G141" s="168">
        <f>SUM(G142)</f>
        <v>2000</v>
      </c>
    </row>
    <row r="142" spans="1:7" s="64" customFormat="1" ht="12.75">
      <c r="A142" s="157" t="s">
        <v>258</v>
      </c>
      <c r="B142" s="70" t="s">
        <v>37</v>
      </c>
      <c r="C142" s="102" t="s">
        <v>151</v>
      </c>
      <c r="D142" s="102" t="s">
        <v>45</v>
      </c>
      <c r="E142" s="102" t="s">
        <v>359</v>
      </c>
      <c r="F142" s="133" t="s">
        <v>256</v>
      </c>
      <c r="G142" s="168">
        <f>SUM(G143)</f>
        <v>2000</v>
      </c>
    </row>
    <row r="143" spans="1:7" s="64" customFormat="1" ht="12.75">
      <c r="A143" s="137" t="s">
        <v>259</v>
      </c>
      <c r="B143" s="223" t="s">
        <v>37</v>
      </c>
      <c r="C143" s="106" t="s">
        <v>151</v>
      </c>
      <c r="D143" s="106" t="s">
        <v>45</v>
      </c>
      <c r="E143" s="106" t="s">
        <v>359</v>
      </c>
      <c r="F143" s="135" t="s">
        <v>257</v>
      </c>
      <c r="G143" s="169">
        <v>2000</v>
      </c>
    </row>
    <row r="144" spans="1:7" s="64" customFormat="1" ht="12.75">
      <c r="A144" s="158" t="s">
        <v>351</v>
      </c>
      <c r="B144" s="70" t="s">
        <v>37</v>
      </c>
      <c r="C144" s="74" t="s">
        <v>151</v>
      </c>
      <c r="D144" s="74" t="s">
        <v>45</v>
      </c>
      <c r="E144" s="70" t="s">
        <v>352</v>
      </c>
      <c r="F144" s="124"/>
      <c r="G144" s="219">
        <f>G145</f>
        <v>2410.3</v>
      </c>
    </row>
    <row r="145" spans="1:7" s="64" customFormat="1" ht="26.25">
      <c r="A145" s="275" t="s">
        <v>17</v>
      </c>
      <c r="B145" s="70" t="s">
        <v>37</v>
      </c>
      <c r="C145" s="74" t="s">
        <v>151</v>
      </c>
      <c r="D145" s="74" t="s">
        <v>45</v>
      </c>
      <c r="E145" s="70" t="s">
        <v>353</v>
      </c>
      <c r="F145" s="124"/>
      <c r="G145" s="219">
        <f>SUM(G146)</f>
        <v>2410.3</v>
      </c>
    </row>
    <row r="146" spans="1:7" s="64" customFormat="1" ht="12.75">
      <c r="A146" s="221" t="s">
        <v>235</v>
      </c>
      <c r="B146" s="70" t="s">
        <v>37</v>
      </c>
      <c r="C146" s="74" t="s">
        <v>151</v>
      </c>
      <c r="D146" s="74" t="s">
        <v>45</v>
      </c>
      <c r="E146" s="70" t="s">
        <v>353</v>
      </c>
      <c r="F146" s="124" t="s">
        <v>236</v>
      </c>
      <c r="G146" s="219">
        <f>SUM(G147)</f>
        <v>2410.3</v>
      </c>
    </row>
    <row r="147" spans="1:7" s="64" customFormat="1" ht="26.25">
      <c r="A147" s="222" t="s">
        <v>267</v>
      </c>
      <c r="B147" s="223" t="s">
        <v>37</v>
      </c>
      <c r="C147" s="231" t="s">
        <v>151</v>
      </c>
      <c r="D147" s="231" t="s">
        <v>45</v>
      </c>
      <c r="E147" s="223" t="s">
        <v>353</v>
      </c>
      <c r="F147" s="224" t="s">
        <v>268</v>
      </c>
      <c r="G147" s="225">
        <v>2410.3</v>
      </c>
    </row>
    <row r="148" spans="1:7" s="64" customFormat="1" ht="26.25">
      <c r="A148" s="129" t="s">
        <v>304</v>
      </c>
      <c r="B148" s="70" t="s">
        <v>37</v>
      </c>
      <c r="C148" s="74" t="s">
        <v>151</v>
      </c>
      <c r="D148" s="74" t="s">
        <v>45</v>
      </c>
      <c r="E148" s="48" t="s">
        <v>263</v>
      </c>
      <c r="F148" s="82"/>
      <c r="G148" s="172">
        <f>SUM(G149)</f>
        <v>67254.5</v>
      </c>
    </row>
    <row r="149" spans="1:7" s="64" customFormat="1" ht="26.25">
      <c r="A149" s="130" t="s">
        <v>305</v>
      </c>
      <c r="B149" s="70" t="s">
        <v>37</v>
      </c>
      <c r="C149" s="74" t="s">
        <v>151</v>
      </c>
      <c r="D149" s="74" t="s">
        <v>45</v>
      </c>
      <c r="E149" s="48" t="s">
        <v>262</v>
      </c>
      <c r="F149" s="16"/>
      <c r="G149" s="173">
        <f>SUM(G150)</f>
        <v>67254.5</v>
      </c>
    </row>
    <row r="150" spans="1:7" s="64" customFormat="1" ht="26.25">
      <c r="A150" s="130" t="s">
        <v>306</v>
      </c>
      <c r="B150" s="70" t="s">
        <v>37</v>
      </c>
      <c r="C150" s="74" t="s">
        <v>151</v>
      </c>
      <c r="D150" s="74" t="s">
        <v>45</v>
      </c>
      <c r="E150" s="48" t="s">
        <v>261</v>
      </c>
      <c r="F150" s="16"/>
      <c r="G150" s="173">
        <f>SUM(G154,G151)</f>
        <v>67254.5</v>
      </c>
    </row>
    <row r="151" spans="1:7" s="64" customFormat="1" ht="26.25">
      <c r="A151" s="130" t="s">
        <v>370</v>
      </c>
      <c r="B151" s="70" t="s">
        <v>37</v>
      </c>
      <c r="C151" s="102" t="s">
        <v>151</v>
      </c>
      <c r="D151" s="102" t="s">
        <v>45</v>
      </c>
      <c r="E151" s="102" t="s">
        <v>369</v>
      </c>
      <c r="F151" s="133"/>
      <c r="G151" s="168">
        <f>SUM(G152)</f>
        <v>16194.8</v>
      </c>
    </row>
    <row r="152" spans="1:7" s="64" customFormat="1" ht="12.75">
      <c r="A152" s="157" t="s">
        <v>258</v>
      </c>
      <c r="B152" s="70" t="s">
        <v>37</v>
      </c>
      <c r="C152" s="102" t="s">
        <v>151</v>
      </c>
      <c r="D152" s="102" t="s">
        <v>45</v>
      </c>
      <c r="E152" s="102" t="s">
        <v>369</v>
      </c>
      <c r="F152" s="133" t="s">
        <v>256</v>
      </c>
      <c r="G152" s="168">
        <f>SUM(G153)</f>
        <v>16194.8</v>
      </c>
    </row>
    <row r="153" spans="1:7" s="64" customFormat="1" ht="12.75">
      <c r="A153" s="137" t="s">
        <v>259</v>
      </c>
      <c r="B153" s="223" t="s">
        <v>37</v>
      </c>
      <c r="C153" s="215" t="s">
        <v>151</v>
      </c>
      <c r="D153" s="215" t="s">
        <v>45</v>
      </c>
      <c r="E153" s="215" t="s">
        <v>369</v>
      </c>
      <c r="F153" s="229" t="s">
        <v>257</v>
      </c>
      <c r="G153" s="218">
        <v>16194.8</v>
      </c>
    </row>
    <row r="154" spans="1:7" s="64" customFormat="1" ht="26.25">
      <c r="A154" s="270" t="s">
        <v>398</v>
      </c>
      <c r="B154" s="70" t="s">
        <v>37</v>
      </c>
      <c r="C154" s="102" t="s">
        <v>151</v>
      </c>
      <c r="D154" s="102" t="s">
        <v>45</v>
      </c>
      <c r="E154" s="102" t="s">
        <v>269</v>
      </c>
      <c r="F154" s="133"/>
      <c r="G154" s="168">
        <f>SUM(G155)</f>
        <v>51059.7</v>
      </c>
    </row>
    <row r="155" spans="1:7" s="64" customFormat="1" ht="12.75">
      <c r="A155" s="157" t="s">
        <v>258</v>
      </c>
      <c r="B155" s="70" t="s">
        <v>37</v>
      </c>
      <c r="C155" s="102" t="s">
        <v>151</v>
      </c>
      <c r="D155" s="102" t="s">
        <v>45</v>
      </c>
      <c r="E155" s="102" t="s">
        <v>269</v>
      </c>
      <c r="F155" s="133" t="s">
        <v>256</v>
      </c>
      <c r="G155" s="168">
        <f>SUM(G156)</f>
        <v>51059.7</v>
      </c>
    </row>
    <row r="156" spans="1:7" s="64" customFormat="1" ht="12.75">
      <c r="A156" s="137" t="s">
        <v>259</v>
      </c>
      <c r="B156" s="72" t="s">
        <v>37</v>
      </c>
      <c r="C156" s="106" t="s">
        <v>151</v>
      </c>
      <c r="D156" s="106" t="s">
        <v>45</v>
      </c>
      <c r="E156" s="106" t="s">
        <v>269</v>
      </c>
      <c r="F156" s="135" t="s">
        <v>257</v>
      </c>
      <c r="G156" s="169">
        <v>51059.7</v>
      </c>
    </row>
    <row r="157" spans="1:7" s="64" customFormat="1" ht="12.75">
      <c r="A157" s="103" t="s">
        <v>281</v>
      </c>
      <c r="B157" s="70" t="s">
        <v>37</v>
      </c>
      <c r="C157" s="74" t="s">
        <v>151</v>
      </c>
      <c r="D157" s="74" t="s">
        <v>46</v>
      </c>
      <c r="E157" s="36"/>
      <c r="F157" s="36"/>
      <c r="G157" s="172">
        <f>SUM(G172,G158)</f>
        <v>5878.6</v>
      </c>
    </row>
    <row r="158" spans="1:7" s="64" customFormat="1" ht="39">
      <c r="A158" s="129" t="s">
        <v>303</v>
      </c>
      <c r="B158" s="70" t="s">
        <v>37</v>
      </c>
      <c r="C158" s="74" t="s">
        <v>151</v>
      </c>
      <c r="D158" s="74" t="s">
        <v>46</v>
      </c>
      <c r="E158" s="48" t="s">
        <v>152</v>
      </c>
      <c r="F158" s="82"/>
      <c r="G158" s="172">
        <f>SUM(G159,)</f>
        <v>3578.6</v>
      </c>
    </row>
    <row r="159" spans="1:7" s="64" customFormat="1" ht="12.75">
      <c r="A159" s="130" t="s">
        <v>95</v>
      </c>
      <c r="B159" s="70" t="s">
        <v>37</v>
      </c>
      <c r="C159" s="74" t="s">
        <v>151</v>
      </c>
      <c r="D159" s="74" t="s">
        <v>46</v>
      </c>
      <c r="E159" s="48" t="s">
        <v>153</v>
      </c>
      <c r="F159" s="16"/>
      <c r="G159" s="173">
        <f>SUM(G160,)</f>
        <v>3578.6</v>
      </c>
    </row>
    <row r="160" spans="1:7" s="64" customFormat="1" ht="12.75">
      <c r="A160" s="130" t="s">
        <v>342</v>
      </c>
      <c r="B160" s="70" t="s">
        <v>37</v>
      </c>
      <c r="C160" s="102" t="s">
        <v>151</v>
      </c>
      <c r="D160" s="102" t="s">
        <v>46</v>
      </c>
      <c r="E160" s="102" t="s">
        <v>343</v>
      </c>
      <c r="F160" s="101"/>
      <c r="G160" s="168">
        <f>SUM(G161,G166,G169)</f>
        <v>3578.6</v>
      </c>
    </row>
    <row r="161" spans="1:7" s="64" customFormat="1" ht="52.5">
      <c r="A161" s="130" t="s">
        <v>405</v>
      </c>
      <c r="B161" s="70" t="s">
        <v>37</v>
      </c>
      <c r="C161" s="102" t="s">
        <v>151</v>
      </c>
      <c r="D161" s="102" t="s">
        <v>46</v>
      </c>
      <c r="E161" s="102" t="s">
        <v>363</v>
      </c>
      <c r="F161" s="101"/>
      <c r="G161" s="168">
        <f>SUM(G164,G162)</f>
        <v>660.1</v>
      </c>
    </row>
    <row r="162" spans="1:7" s="64" customFormat="1" ht="12.75" hidden="1">
      <c r="A162" s="132" t="s">
        <v>57</v>
      </c>
      <c r="B162" s="70" t="s">
        <v>37</v>
      </c>
      <c r="C162" s="102" t="s">
        <v>151</v>
      </c>
      <c r="D162" s="102" t="s">
        <v>46</v>
      </c>
      <c r="E162" s="102" t="s">
        <v>363</v>
      </c>
      <c r="F162" s="133" t="s">
        <v>120</v>
      </c>
      <c r="G162" s="250">
        <f>G163</f>
        <v>0</v>
      </c>
    </row>
    <row r="163" spans="1:7" s="64" customFormat="1" ht="26.25" hidden="1">
      <c r="A163" s="134" t="s">
        <v>58</v>
      </c>
      <c r="B163" s="72" t="s">
        <v>37</v>
      </c>
      <c r="C163" s="106" t="s">
        <v>151</v>
      </c>
      <c r="D163" s="106" t="s">
        <v>46</v>
      </c>
      <c r="E163" s="102" t="s">
        <v>363</v>
      </c>
      <c r="F163" s="135" t="s">
        <v>121</v>
      </c>
      <c r="G163" s="249">
        <v>0</v>
      </c>
    </row>
    <row r="164" spans="1:7" s="64" customFormat="1" ht="12.75">
      <c r="A164" s="130" t="s">
        <v>162</v>
      </c>
      <c r="B164" s="70" t="s">
        <v>37</v>
      </c>
      <c r="C164" s="102" t="s">
        <v>151</v>
      </c>
      <c r="D164" s="102" t="s">
        <v>46</v>
      </c>
      <c r="E164" s="102" t="s">
        <v>363</v>
      </c>
      <c r="F164" s="101" t="s">
        <v>338</v>
      </c>
      <c r="G164" s="168">
        <f>SUM(G165)</f>
        <v>660.1</v>
      </c>
    </row>
    <row r="165" spans="1:7" s="64" customFormat="1" ht="12.75">
      <c r="A165" s="236" t="s">
        <v>62</v>
      </c>
      <c r="B165" s="223" t="s">
        <v>37</v>
      </c>
      <c r="C165" s="215" t="s">
        <v>151</v>
      </c>
      <c r="D165" s="215" t="s">
        <v>46</v>
      </c>
      <c r="E165" s="215" t="s">
        <v>363</v>
      </c>
      <c r="F165" s="237" t="s">
        <v>339</v>
      </c>
      <c r="G165" s="218">
        <v>660.1</v>
      </c>
    </row>
    <row r="166" spans="1:7" s="64" customFormat="1" ht="52.5">
      <c r="A166" s="131" t="s">
        <v>367</v>
      </c>
      <c r="B166" s="70" t="s">
        <v>37</v>
      </c>
      <c r="C166" s="74" t="s">
        <v>151</v>
      </c>
      <c r="D166" s="74" t="s">
        <v>46</v>
      </c>
      <c r="E166" s="48" t="s">
        <v>344</v>
      </c>
      <c r="F166" s="16"/>
      <c r="G166" s="173">
        <f>SUM(G167)</f>
        <v>2874.5</v>
      </c>
    </row>
    <row r="167" spans="1:7" s="64" customFormat="1" ht="12.75">
      <c r="A167" s="132" t="s">
        <v>162</v>
      </c>
      <c r="B167" s="70" t="s">
        <v>37</v>
      </c>
      <c r="C167" s="74" t="s">
        <v>151</v>
      </c>
      <c r="D167" s="74" t="s">
        <v>46</v>
      </c>
      <c r="E167" s="48" t="s">
        <v>344</v>
      </c>
      <c r="F167" s="16" t="s">
        <v>338</v>
      </c>
      <c r="G167" s="173">
        <f>SUM(G168)</f>
        <v>2874.5</v>
      </c>
    </row>
    <row r="168" spans="1:7" s="64" customFormat="1" ht="12.75">
      <c r="A168" s="134" t="s">
        <v>62</v>
      </c>
      <c r="B168" s="72" t="s">
        <v>37</v>
      </c>
      <c r="C168" s="76" t="s">
        <v>151</v>
      </c>
      <c r="D168" s="76" t="s">
        <v>46</v>
      </c>
      <c r="E168" s="49" t="s">
        <v>344</v>
      </c>
      <c r="F168" s="20" t="s">
        <v>339</v>
      </c>
      <c r="G168" s="175">
        <v>2874.5</v>
      </c>
    </row>
    <row r="169" spans="1:7" s="64" customFormat="1" ht="12.75">
      <c r="A169" s="142" t="s">
        <v>455</v>
      </c>
      <c r="B169" s="70" t="s">
        <v>37</v>
      </c>
      <c r="C169" s="74" t="s">
        <v>151</v>
      </c>
      <c r="D169" s="74" t="s">
        <v>46</v>
      </c>
      <c r="E169" s="48" t="s">
        <v>454</v>
      </c>
      <c r="F169" s="20"/>
      <c r="G169" s="173">
        <f>SUM(G170)</f>
        <v>44</v>
      </c>
    </row>
    <row r="170" spans="1:7" s="64" customFormat="1" ht="12.75">
      <c r="A170" s="132" t="s">
        <v>57</v>
      </c>
      <c r="B170" s="70" t="s">
        <v>37</v>
      </c>
      <c r="C170" s="74" t="s">
        <v>151</v>
      </c>
      <c r="D170" s="74" t="s">
        <v>46</v>
      </c>
      <c r="E170" s="48" t="s">
        <v>454</v>
      </c>
      <c r="F170" s="133" t="s">
        <v>120</v>
      </c>
      <c r="G170" s="173">
        <f>SUM(G171)</f>
        <v>44</v>
      </c>
    </row>
    <row r="171" spans="1:7" s="64" customFormat="1" ht="26.25">
      <c r="A171" s="134" t="s">
        <v>58</v>
      </c>
      <c r="B171" s="72" t="s">
        <v>37</v>
      </c>
      <c r="C171" s="76" t="s">
        <v>151</v>
      </c>
      <c r="D171" s="76" t="s">
        <v>46</v>
      </c>
      <c r="E171" s="49" t="s">
        <v>454</v>
      </c>
      <c r="F171" s="135" t="s">
        <v>121</v>
      </c>
      <c r="G171" s="175">
        <v>44</v>
      </c>
    </row>
    <row r="172" spans="1:7" s="64" customFormat="1" ht="12.75">
      <c r="A172" s="130" t="s">
        <v>83</v>
      </c>
      <c r="B172" s="70" t="s">
        <v>37</v>
      </c>
      <c r="C172" s="102" t="s">
        <v>151</v>
      </c>
      <c r="D172" s="102" t="s">
        <v>46</v>
      </c>
      <c r="E172" s="102" t="s">
        <v>71</v>
      </c>
      <c r="F172" s="101"/>
      <c r="G172" s="168">
        <f>G173+G176</f>
        <v>2300</v>
      </c>
    </row>
    <row r="173" spans="1:7" s="64" customFormat="1" ht="39">
      <c r="A173" s="136" t="s">
        <v>271</v>
      </c>
      <c r="B173" s="70" t="s">
        <v>37</v>
      </c>
      <c r="C173" s="102" t="s">
        <v>151</v>
      </c>
      <c r="D173" s="102" t="s">
        <v>46</v>
      </c>
      <c r="E173" s="102" t="s">
        <v>270</v>
      </c>
      <c r="F173" s="133"/>
      <c r="G173" s="168">
        <f>SUM(G174)</f>
        <v>800</v>
      </c>
    </row>
    <row r="174" spans="1:7" s="64" customFormat="1" ht="12.75">
      <c r="A174" s="157" t="s">
        <v>235</v>
      </c>
      <c r="B174" s="70" t="s">
        <v>37</v>
      </c>
      <c r="C174" s="102" t="s">
        <v>151</v>
      </c>
      <c r="D174" s="102" t="s">
        <v>46</v>
      </c>
      <c r="E174" s="102" t="s">
        <v>270</v>
      </c>
      <c r="F174" s="133" t="s">
        <v>236</v>
      </c>
      <c r="G174" s="168">
        <f>SUM(G175)</f>
        <v>800</v>
      </c>
    </row>
    <row r="175" spans="1:7" s="64" customFormat="1" ht="26.25">
      <c r="A175" s="137" t="s">
        <v>267</v>
      </c>
      <c r="B175" s="72" t="s">
        <v>37</v>
      </c>
      <c r="C175" s="106" t="s">
        <v>151</v>
      </c>
      <c r="D175" s="106" t="s">
        <v>46</v>
      </c>
      <c r="E175" s="106" t="s">
        <v>270</v>
      </c>
      <c r="F175" s="135" t="s">
        <v>268</v>
      </c>
      <c r="G175" s="278">
        <v>800</v>
      </c>
    </row>
    <row r="176" spans="1:7" s="64" customFormat="1" ht="12.75">
      <c r="A176" s="157" t="s">
        <v>15</v>
      </c>
      <c r="B176" s="70" t="s">
        <v>37</v>
      </c>
      <c r="C176" s="102" t="s">
        <v>151</v>
      </c>
      <c r="D176" s="102" t="s">
        <v>46</v>
      </c>
      <c r="E176" s="102" t="s">
        <v>16</v>
      </c>
      <c r="F176" s="133"/>
      <c r="G176" s="168">
        <f>SUM(G177)</f>
        <v>1500</v>
      </c>
    </row>
    <row r="177" spans="1:7" s="64" customFormat="1" ht="12.75">
      <c r="A177" s="157" t="s">
        <v>235</v>
      </c>
      <c r="B177" s="70" t="s">
        <v>37</v>
      </c>
      <c r="C177" s="102" t="s">
        <v>151</v>
      </c>
      <c r="D177" s="102" t="s">
        <v>46</v>
      </c>
      <c r="E177" s="102" t="s">
        <v>16</v>
      </c>
      <c r="F177" s="133" t="s">
        <v>236</v>
      </c>
      <c r="G177" s="168">
        <f>SUM(G178)</f>
        <v>1500</v>
      </c>
    </row>
    <row r="178" spans="1:7" s="64" customFormat="1" ht="26.25">
      <c r="A178" s="279" t="s">
        <v>267</v>
      </c>
      <c r="B178" s="280" t="s">
        <v>37</v>
      </c>
      <c r="C178" s="281" t="s">
        <v>151</v>
      </c>
      <c r="D178" s="281" t="s">
        <v>46</v>
      </c>
      <c r="E178" s="281" t="s">
        <v>16</v>
      </c>
      <c r="F178" s="277" t="s">
        <v>268</v>
      </c>
      <c r="G178" s="278">
        <v>1500</v>
      </c>
    </row>
    <row r="179" spans="1:7" s="64" customFormat="1" ht="12.75">
      <c r="A179" s="112" t="s">
        <v>280</v>
      </c>
      <c r="B179" s="70" t="s">
        <v>37</v>
      </c>
      <c r="C179" s="74" t="s">
        <v>151</v>
      </c>
      <c r="D179" s="74" t="s">
        <v>52</v>
      </c>
      <c r="E179" s="36"/>
      <c r="F179" s="36"/>
      <c r="G179" s="172">
        <f>SUM(G180,G226)</f>
        <v>229444.1</v>
      </c>
    </row>
    <row r="180" spans="1:7" s="64" customFormat="1" ht="39">
      <c r="A180" s="103" t="s">
        <v>307</v>
      </c>
      <c r="B180" s="70" t="s">
        <v>37</v>
      </c>
      <c r="C180" s="74" t="s">
        <v>151</v>
      </c>
      <c r="D180" s="74" t="s">
        <v>52</v>
      </c>
      <c r="E180" s="36" t="s">
        <v>159</v>
      </c>
      <c r="F180" s="36"/>
      <c r="G180" s="172">
        <f>SUM(G181,G188,G199,G192,G209,G213)</f>
        <v>216729</v>
      </c>
    </row>
    <row r="181" spans="1:7" s="64" customFormat="1" ht="12.75">
      <c r="A181" s="103" t="s">
        <v>96</v>
      </c>
      <c r="B181" s="70" t="s">
        <v>37</v>
      </c>
      <c r="C181" s="74" t="s">
        <v>151</v>
      </c>
      <c r="D181" s="74" t="s">
        <v>52</v>
      </c>
      <c r="E181" s="36" t="s">
        <v>204</v>
      </c>
      <c r="F181" s="36"/>
      <c r="G181" s="172">
        <f>SUM(G185,G182)</f>
        <v>21273.4</v>
      </c>
    </row>
    <row r="182" spans="1:7" s="64" customFormat="1" ht="39">
      <c r="A182" s="103" t="s">
        <v>368</v>
      </c>
      <c r="B182" s="70" t="s">
        <v>37</v>
      </c>
      <c r="C182" s="102" t="s">
        <v>151</v>
      </c>
      <c r="D182" s="102" t="s">
        <v>52</v>
      </c>
      <c r="E182" s="99" t="s">
        <v>364</v>
      </c>
      <c r="F182" s="227"/>
      <c r="G182" s="168">
        <f>SUM(G184)</f>
        <v>4273.4</v>
      </c>
    </row>
    <row r="183" spans="1:7" s="64" customFormat="1" ht="12.75">
      <c r="A183" s="103" t="s">
        <v>57</v>
      </c>
      <c r="B183" s="70" t="s">
        <v>37</v>
      </c>
      <c r="C183" s="102" t="s">
        <v>151</v>
      </c>
      <c r="D183" s="102" t="s">
        <v>52</v>
      </c>
      <c r="E183" s="99" t="s">
        <v>364</v>
      </c>
      <c r="F183" s="227">
        <v>200</v>
      </c>
      <c r="G183" s="168">
        <f>SUM(G184)</f>
        <v>4273.4</v>
      </c>
    </row>
    <row r="184" spans="1:7" s="64" customFormat="1" ht="26.25">
      <c r="A184" s="114" t="s">
        <v>58</v>
      </c>
      <c r="B184" s="223" t="s">
        <v>37</v>
      </c>
      <c r="C184" s="215" t="s">
        <v>151</v>
      </c>
      <c r="D184" s="215" t="s">
        <v>52</v>
      </c>
      <c r="E184" s="216" t="s">
        <v>364</v>
      </c>
      <c r="F184" s="228">
        <v>240</v>
      </c>
      <c r="G184" s="218">
        <v>4273.4</v>
      </c>
    </row>
    <row r="185" spans="1:7" s="64" customFormat="1" ht="26.25">
      <c r="A185" s="103" t="s">
        <v>34</v>
      </c>
      <c r="B185" s="70" t="s">
        <v>37</v>
      </c>
      <c r="C185" s="48" t="s">
        <v>151</v>
      </c>
      <c r="D185" s="48" t="s">
        <v>52</v>
      </c>
      <c r="E185" s="36" t="s">
        <v>205</v>
      </c>
      <c r="F185" s="71"/>
      <c r="G185" s="172">
        <f>G186</f>
        <v>17000</v>
      </c>
    </row>
    <row r="186" spans="1:7" s="64" customFormat="1" ht="12.75">
      <c r="A186" s="104" t="s">
        <v>57</v>
      </c>
      <c r="B186" s="70" t="s">
        <v>37</v>
      </c>
      <c r="C186" s="48" t="s">
        <v>151</v>
      </c>
      <c r="D186" s="48" t="s">
        <v>52</v>
      </c>
      <c r="E186" s="36" t="s">
        <v>205</v>
      </c>
      <c r="F186" s="71">
        <v>200</v>
      </c>
      <c r="G186" s="172">
        <f>G187</f>
        <v>17000</v>
      </c>
    </row>
    <row r="187" spans="1:7" s="64" customFormat="1" ht="26.25">
      <c r="A187" s="113" t="s">
        <v>58</v>
      </c>
      <c r="B187" s="72" t="s">
        <v>37</v>
      </c>
      <c r="C187" s="49" t="s">
        <v>151</v>
      </c>
      <c r="D187" s="49" t="s">
        <v>52</v>
      </c>
      <c r="E187" s="39" t="s">
        <v>205</v>
      </c>
      <c r="F187" s="73">
        <v>240</v>
      </c>
      <c r="G187" s="230">
        <v>17000</v>
      </c>
    </row>
    <row r="188" spans="1:7" s="64" customFormat="1" ht="12.75">
      <c r="A188" s="104" t="s">
        <v>97</v>
      </c>
      <c r="B188" s="70" t="s">
        <v>37</v>
      </c>
      <c r="C188" s="48" t="s">
        <v>151</v>
      </c>
      <c r="D188" s="48" t="s">
        <v>52</v>
      </c>
      <c r="E188" s="36" t="s">
        <v>206</v>
      </c>
      <c r="F188" s="36"/>
      <c r="G188" s="172">
        <f>SUM(G189)</f>
        <v>508</v>
      </c>
    </row>
    <row r="189" spans="1:7" s="64" customFormat="1" ht="12.75">
      <c r="A189" s="104" t="s">
        <v>207</v>
      </c>
      <c r="B189" s="70" t="s">
        <v>37</v>
      </c>
      <c r="C189" s="48" t="s">
        <v>151</v>
      </c>
      <c r="D189" s="48" t="s">
        <v>52</v>
      </c>
      <c r="E189" s="36" t="s">
        <v>208</v>
      </c>
      <c r="F189" s="36"/>
      <c r="G189" s="172">
        <f>G190</f>
        <v>508</v>
      </c>
    </row>
    <row r="190" spans="1:7" s="64" customFormat="1" ht="12.75">
      <c r="A190" s="104" t="s">
        <v>57</v>
      </c>
      <c r="B190" s="70" t="s">
        <v>37</v>
      </c>
      <c r="C190" s="48" t="s">
        <v>151</v>
      </c>
      <c r="D190" s="48" t="s">
        <v>52</v>
      </c>
      <c r="E190" s="36" t="s">
        <v>208</v>
      </c>
      <c r="F190" s="36">
        <v>200</v>
      </c>
      <c r="G190" s="172">
        <f>G191</f>
        <v>508</v>
      </c>
    </row>
    <row r="191" spans="1:7" s="64" customFormat="1" ht="26.25">
      <c r="A191" s="114" t="s">
        <v>58</v>
      </c>
      <c r="B191" s="72" t="s">
        <v>37</v>
      </c>
      <c r="C191" s="49" t="s">
        <v>151</v>
      </c>
      <c r="D191" s="49" t="s">
        <v>52</v>
      </c>
      <c r="E191" s="39" t="s">
        <v>208</v>
      </c>
      <c r="F191" s="39">
        <v>240</v>
      </c>
      <c r="G191" s="174">
        <v>508</v>
      </c>
    </row>
    <row r="192" spans="1:7" s="64" customFormat="1" ht="12.75">
      <c r="A192" s="108" t="s">
        <v>98</v>
      </c>
      <c r="B192" s="70" t="s">
        <v>37</v>
      </c>
      <c r="C192" s="48" t="s">
        <v>151</v>
      </c>
      <c r="D192" s="48" t="s">
        <v>52</v>
      </c>
      <c r="E192" s="36" t="s">
        <v>209</v>
      </c>
      <c r="F192" s="36"/>
      <c r="G192" s="172">
        <f>SUM(G196,G193)</f>
        <v>620</v>
      </c>
    </row>
    <row r="193" spans="1:7" s="64" customFormat="1" ht="12.75">
      <c r="A193" s="138" t="s">
        <v>340</v>
      </c>
      <c r="B193" s="70" t="s">
        <v>37</v>
      </c>
      <c r="C193" s="102" t="s">
        <v>151</v>
      </c>
      <c r="D193" s="102" t="s">
        <v>52</v>
      </c>
      <c r="E193" s="118" t="s">
        <v>341</v>
      </c>
      <c r="F193" s="133"/>
      <c r="G193" s="168">
        <f>SUM(G194)</f>
        <v>570</v>
      </c>
    </row>
    <row r="194" spans="1:7" s="64" customFormat="1" ht="12.75">
      <c r="A194" s="104" t="s">
        <v>162</v>
      </c>
      <c r="B194" s="70" t="s">
        <v>37</v>
      </c>
      <c r="C194" s="102" t="s">
        <v>151</v>
      </c>
      <c r="D194" s="102" t="s">
        <v>52</v>
      </c>
      <c r="E194" s="99" t="s">
        <v>341</v>
      </c>
      <c r="F194" s="99">
        <v>500</v>
      </c>
      <c r="G194" s="164">
        <f>G195</f>
        <v>570</v>
      </c>
    </row>
    <row r="195" spans="1:7" s="64" customFormat="1" ht="12.75">
      <c r="A195" s="114" t="s">
        <v>62</v>
      </c>
      <c r="B195" s="72" t="s">
        <v>37</v>
      </c>
      <c r="C195" s="106" t="s">
        <v>151</v>
      </c>
      <c r="D195" s="106" t="s">
        <v>52</v>
      </c>
      <c r="E195" s="107" t="s">
        <v>341</v>
      </c>
      <c r="F195" s="107">
        <v>540</v>
      </c>
      <c r="G195" s="165">
        <v>570</v>
      </c>
    </row>
    <row r="196" spans="1:7" s="64" customFormat="1" ht="26.25">
      <c r="A196" s="138" t="s">
        <v>266</v>
      </c>
      <c r="B196" s="70" t="s">
        <v>37</v>
      </c>
      <c r="C196" s="102" t="s">
        <v>151</v>
      </c>
      <c r="D196" s="102" t="s">
        <v>52</v>
      </c>
      <c r="E196" s="118" t="s">
        <v>265</v>
      </c>
      <c r="F196" s="133"/>
      <c r="G196" s="168">
        <f>SUM(G197)</f>
        <v>50</v>
      </c>
    </row>
    <row r="197" spans="1:7" s="64" customFormat="1" ht="12.75">
      <c r="A197" s="104" t="s">
        <v>57</v>
      </c>
      <c r="B197" s="70" t="s">
        <v>37</v>
      </c>
      <c r="C197" s="102" t="s">
        <v>151</v>
      </c>
      <c r="D197" s="102" t="s">
        <v>52</v>
      </c>
      <c r="E197" s="99" t="s">
        <v>265</v>
      </c>
      <c r="F197" s="99">
        <v>200</v>
      </c>
      <c r="G197" s="164">
        <f>G198</f>
        <v>50</v>
      </c>
    </row>
    <row r="198" spans="1:7" s="64" customFormat="1" ht="26.25">
      <c r="A198" s="114" t="s">
        <v>58</v>
      </c>
      <c r="B198" s="72" t="s">
        <v>37</v>
      </c>
      <c r="C198" s="106" t="s">
        <v>151</v>
      </c>
      <c r="D198" s="106" t="s">
        <v>52</v>
      </c>
      <c r="E198" s="107" t="s">
        <v>265</v>
      </c>
      <c r="F198" s="107">
        <v>240</v>
      </c>
      <c r="G198" s="165">
        <v>50</v>
      </c>
    </row>
    <row r="199" spans="1:7" s="64" customFormat="1" ht="26.25">
      <c r="A199" s="108" t="s">
        <v>210</v>
      </c>
      <c r="B199" s="70" t="s">
        <v>37</v>
      </c>
      <c r="C199" s="48" t="s">
        <v>151</v>
      </c>
      <c r="D199" s="48" t="s">
        <v>52</v>
      </c>
      <c r="E199" s="36" t="s">
        <v>211</v>
      </c>
      <c r="F199" s="36"/>
      <c r="G199" s="172">
        <f>SUM(G206,G200,G203)</f>
        <v>49417.3</v>
      </c>
    </row>
    <row r="200" spans="1:7" s="64" customFormat="1" ht="12.75">
      <c r="A200" s="108" t="s">
        <v>212</v>
      </c>
      <c r="B200" s="70" t="s">
        <v>37</v>
      </c>
      <c r="C200" s="48" t="s">
        <v>151</v>
      </c>
      <c r="D200" s="48" t="s">
        <v>52</v>
      </c>
      <c r="E200" s="36" t="s">
        <v>213</v>
      </c>
      <c r="F200" s="36"/>
      <c r="G200" s="173">
        <f>SUM(G201)</f>
        <v>9637.7</v>
      </c>
    </row>
    <row r="201" spans="1:7" s="64" customFormat="1" ht="12.75">
      <c r="A201" s="104" t="s">
        <v>57</v>
      </c>
      <c r="B201" s="70" t="s">
        <v>37</v>
      </c>
      <c r="C201" s="48" t="s">
        <v>151</v>
      </c>
      <c r="D201" s="48" t="s">
        <v>52</v>
      </c>
      <c r="E201" s="36" t="s">
        <v>213</v>
      </c>
      <c r="F201" s="36">
        <v>200</v>
      </c>
      <c r="G201" s="173">
        <f>SUM(G202)</f>
        <v>9637.7</v>
      </c>
    </row>
    <row r="202" spans="1:7" s="64" customFormat="1" ht="26.25">
      <c r="A202" s="113" t="s">
        <v>58</v>
      </c>
      <c r="B202" s="72" t="s">
        <v>37</v>
      </c>
      <c r="C202" s="49" t="s">
        <v>151</v>
      </c>
      <c r="D202" s="49" t="s">
        <v>52</v>
      </c>
      <c r="E202" s="39" t="s">
        <v>213</v>
      </c>
      <c r="F202" s="39">
        <v>240</v>
      </c>
      <c r="G202" s="232">
        <v>9637.7</v>
      </c>
    </row>
    <row r="203" spans="1:7" s="64" customFormat="1" ht="39">
      <c r="A203" s="108" t="s">
        <v>286</v>
      </c>
      <c r="B203" s="70" t="s">
        <v>37</v>
      </c>
      <c r="C203" s="102" t="s">
        <v>151</v>
      </c>
      <c r="D203" s="102" t="s">
        <v>52</v>
      </c>
      <c r="E203" s="99" t="s">
        <v>347</v>
      </c>
      <c r="F203" s="99"/>
      <c r="G203" s="168">
        <f>SUM(G204)</f>
        <v>39779.6</v>
      </c>
    </row>
    <row r="204" spans="1:7" s="64" customFormat="1" ht="12.75">
      <c r="A204" s="104" t="s">
        <v>162</v>
      </c>
      <c r="B204" s="70" t="s">
        <v>37</v>
      </c>
      <c r="C204" s="102" t="s">
        <v>151</v>
      </c>
      <c r="D204" s="102" t="s">
        <v>52</v>
      </c>
      <c r="E204" s="99" t="s">
        <v>347</v>
      </c>
      <c r="F204" s="99">
        <v>500</v>
      </c>
      <c r="G204" s="168">
        <f>SUM(G205)</f>
        <v>39779.6</v>
      </c>
    </row>
    <row r="205" spans="1:7" s="64" customFormat="1" ht="12.75">
      <c r="A205" s="226" t="s">
        <v>62</v>
      </c>
      <c r="B205" s="72" t="s">
        <v>37</v>
      </c>
      <c r="C205" s="106" t="s">
        <v>151</v>
      </c>
      <c r="D205" s="106" t="s">
        <v>52</v>
      </c>
      <c r="E205" s="107" t="s">
        <v>347</v>
      </c>
      <c r="F205" s="107">
        <v>540</v>
      </c>
      <c r="G205" s="168">
        <v>39779.6</v>
      </c>
    </row>
    <row r="206" spans="1:7" s="64" customFormat="1" ht="0.75" customHeight="1">
      <c r="A206" s="108" t="s">
        <v>272</v>
      </c>
      <c r="B206" s="70" t="s">
        <v>37</v>
      </c>
      <c r="C206" s="102" t="s">
        <v>151</v>
      </c>
      <c r="D206" s="102" t="s">
        <v>52</v>
      </c>
      <c r="E206" s="99" t="s">
        <v>346</v>
      </c>
      <c r="F206" s="99"/>
      <c r="G206" s="168">
        <f>SUM(G207)</f>
        <v>0</v>
      </c>
    </row>
    <row r="207" spans="1:7" s="64" customFormat="1" ht="12.75" hidden="1">
      <c r="A207" s="104" t="s">
        <v>162</v>
      </c>
      <c r="B207" s="70" t="s">
        <v>37</v>
      </c>
      <c r="C207" s="102" t="s">
        <v>151</v>
      </c>
      <c r="D207" s="102" t="s">
        <v>52</v>
      </c>
      <c r="E207" s="99" t="s">
        <v>346</v>
      </c>
      <c r="F207" s="99">
        <v>500</v>
      </c>
      <c r="G207" s="168">
        <f>SUM(G208)</f>
        <v>0</v>
      </c>
    </row>
    <row r="208" spans="1:7" s="64" customFormat="1" ht="12.75" hidden="1">
      <c r="A208" s="226" t="s">
        <v>62</v>
      </c>
      <c r="B208" s="72" t="s">
        <v>37</v>
      </c>
      <c r="C208" s="106" t="s">
        <v>151</v>
      </c>
      <c r="D208" s="106" t="s">
        <v>52</v>
      </c>
      <c r="E208" s="107" t="s">
        <v>346</v>
      </c>
      <c r="F208" s="107">
        <v>540</v>
      </c>
      <c r="G208" s="218">
        <v>0</v>
      </c>
    </row>
    <row r="209" spans="1:7" s="64" customFormat="1" ht="26.25">
      <c r="A209" s="108" t="s">
        <v>164</v>
      </c>
      <c r="B209" s="70" t="s">
        <v>37</v>
      </c>
      <c r="C209" s="48" t="s">
        <v>151</v>
      </c>
      <c r="D209" s="48" t="s">
        <v>52</v>
      </c>
      <c r="E209" s="36" t="s">
        <v>165</v>
      </c>
      <c r="F209" s="36"/>
      <c r="G209" s="172">
        <f>SUM(G210)</f>
        <v>22561.7</v>
      </c>
    </row>
    <row r="210" spans="1:7" s="64" customFormat="1" ht="12.75">
      <c r="A210" s="108" t="s">
        <v>220</v>
      </c>
      <c r="B210" s="70" t="s">
        <v>37</v>
      </c>
      <c r="C210" s="48" t="s">
        <v>151</v>
      </c>
      <c r="D210" s="48" t="s">
        <v>52</v>
      </c>
      <c r="E210" s="36" t="s">
        <v>166</v>
      </c>
      <c r="F210" s="36"/>
      <c r="G210" s="173">
        <f>SUM(G211)</f>
        <v>22561.7</v>
      </c>
    </row>
    <row r="211" spans="1:7" s="64" customFormat="1" ht="26.25">
      <c r="A211" s="104" t="s">
        <v>157</v>
      </c>
      <c r="B211" s="70" t="s">
        <v>37</v>
      </c>
      <c r="C211" s="48" t="s">
        <v>151</v>
      </c>
      <c r="D211" s="48" t="s">
        <v>52</v>
      </c>
      <c r="E211" s="36" t="s">
        <v>166</v>
      </c>
      <c r="F211" s="36">
        <v>600</v>
      </c>
      <c r="G211" s="173">
        <f>SUM(G212)</f>
        <v>22561.7</v>
      </c>
    </row>
    <row r="212" spans="1:7" s="64" customFormat="1" ht="12.75">
      <c r="A212" s="113" t="s">
        <v>222</v>
      </c>
      <c r="B212" s="72" t="s">
        <v>37</v>
      </c>
      <c r="C212" s="49" t="s">
        <v>151</v>
      </c>
      <c r="D212" s="49" t="s">
        <v>52</v>
      </c>
      <c r="E212" s="39" t="s">
        <v>166</v>
      </c>
      <c r="F212" s="39">
        <v>610</v>
      </c>
      <c r="G212" s="175">
        <v>22561.7</v>
      </c>
    </row>
    <row r="213" spans="1:7" s="64" customFormat="1" ht="26.25">
      <c r="A213" s="103" t="s">
        <v>401</v>
      </c>
      <c r="B213" s="70" t="s">
        <v>37</v>
      </c>
      <c r="C213" s="102" t="s">
        <v>151</v>
      </c>
      <c r="D213" s="102" t="s">
        <v>52</v>
      </c>
      <c r="E213" s="99" t="s">
        <v>350</v>
      </c>
      <c r="F213" s="227"/>
      <c r="G213" s="168">
        <f>G214+G220+G223+G217</f>
        <v>122348.59999999999</v>
      </c>
    </row>
    <row r="214" spans="1:7" s="64" customFormat="1" ht="26.25">
      <c r="A214" s="103" t="s">
        <v>18</v>
      </c>
      <c r="B214" s="70" t="s">
        <v>37</v>
      </c>
      <c r="C214" s="102" t="s">
        <v>151</v>
      </c>
      <c r="D214" s="102" t="s">
        <v>52</v>
      </c>
      <c r="E214" s="99" t="s">
        <v>377</v>
      </c>
      <c r="F214" s="227"/>
      <c r="G214" s="168">
        <f>SUM(G215)</f>
        <v>111535.8</v>
      </c>
    </row>
    <row r="215" spans="1:7" s="64" customFormat="1" ht="12.75">
      <c r="A215" s="132" t="s">
        <v>162</v>
      </c>
      <c r="B215" s="70" t="s">
        <v>37</v>
      </c>
      <c r="C215" s="102" t="s">
        <v>151</v>
      </c>
      <c r="D215" s="102" t="s">
        <v>52</v>
      </c>
      <c r="E215" s="99" t="s">
        <v>377</v>
      </c>
      <c r="F215" s="227">
        <v>500</v>
      </c>
      <c r="G215" s="168">
        <f>SUM(G216)</f>
        <v>111535.8</v>
      </c>
    </row>
    <row r="216" spans="1:7" s="64" customFormat="1" ht="12.75">
      <c r="A216" s="134" t="s">
        <v>62</v>
      </c>
      <c r="B216" s="223" t="s">
        <v>37</v>
      </c>
      <c r="C216" s="215" t="s">
        <v>151</v>
      </c>
      <c r="D216" s="215" t="s">
        <v>52</v>
      </c>
      <c r="E216" s="99" t="s">
        <v>377</v>
      </c>
      <c r="F216" s="228">
        <v>540</v>
      </c>
      <c r="G216" s="218">
        <v>111535.8</v>
      </c>
    </row>
    <row r="217" spans="1:7" s="64" customFormat="1" ht="26.25">
      <c r="A217" s="142" t="s">
        <v>391</v>
      </c>
      <c r="B217" s="70" t="s">
        <v>37</v>
      </c>
      <c r="C217" s="102" t="s">
        <v>151</v>
      </c>
      <c r="D217" s="102" t="s">
        <v>52</v>
      </c>
      <c r="E217" s="99" t="s">
        <v>390</v>
      </c>
      <c r="F217" s="228"/>
      <c r="G217" s="168">
        <f>G218</f>
        <v>39.4</v>
      </c>
    </row>
    <row r="218" spans="1:7" s="64" customFormat="1" ht="12.75">
      <c r="A218" s="104" t="s">
        <v>57</v>
      </c>
      <c r="B218" s="70" t="s">
        <v>37</v>
      </c>
      <c r="C218" s="102" t="s">
        <v>151</v>
      </c>
      <c r="D218" s="102" t="s">
        <v>52</v>
      </c>
      <c r="E218" s="99" t="s">
        <v>390</v>
      </c>
      <c r="F218" s="227">
        <v>200</v>
      </c>
      <c r="G218" s="168">
        <f>G219</f>
        <v>39.4</v>
      </c>
    </row>
    <row r="219" spans="1:7" s="64" customFormat="1" ht="26.25">
      <c r="A219" s="254" t="s">
        <v>58</v>
      </c>
      <c r="B219" s="223" t="s">
        <v>37</v>
      </c>
      <c r="C219" s="215" t="s">
        <v>151</v>
      </c>
      <c r="D219" s="215" t="s">
        <v>52</v>
      </c>
      <c r="E219" s="255" t="s">
        <v>390</v>
      </c>
      <c r="F219" s="256" t="s">
        <v>121</v>
      </c>
      <c r="G219" s="218">
        <v>39.4</v>
      </c>
    </row>
    <row r="220" spans="1:7" s="64" customFormat="1" ht="26.25">
      <c r="A220" s="142" t="s">
        <v>385</v>
      </c>
      <c r="B220" s="70" t="s">
        <v>37</v>
      </c>
      <c r="C220" s="102" t="s">
        <v>151</v>
      </c>
      <c r="D220" s="102" t="s">
        <v>52</v>
      </c>
      <c r="E220" s="99" t="s">
        <v>384</v>
      </c>
      <c r="F220" s="228"/>
      <c r="G220" s="168">
        <f>G221</f>
        <v>6500</v>
      </c>
    </row>
    <row r="221" spans="1:7" s="64" customFormat="1" ht="12.75">
      <c r="A221" s="103" t="s">
        <v>57</v>
      </c>
      <c r="B221" s="70" t="s">
        <v>37</v>
      </c>
      <c r="C221" s="102" t="s">
        <v>151</v>
      </c>
      <c r="D221" s="102" t="s">
        <v>52</v>
      </c>
      <c r="E221" s="99" t="s">
        <v>384</v>
      </c>
      <c r="F221" s="227">
        <v>200</v>
      </c>
      <c r="G221" s="168">
        <f>G222</f>
        <v>6500</v>
      </c>
    </row>
    <row r="222" spans="1:7" s="64" customFormat="1" ht="26.25">
      <c r="A222" s="113" t="s">
        <v>58</v>
      </c>
      <c r="B222" s="223" t="s">
        <v>37</v>
      </c>
      <c r="C222" s="215" t="s">
        <v>151</v>
      </c>
      <c r="D222" s="215" t="s">
        <v>52</v>
      </c>
      <c r="E222" s="251" t="s">
        <v>384</v>
      </c>
      <c r="F222" s="229" t="s">
        <v>121</v>
      </c>
      <c r="G222" s="218">
        <v>6500</v>
      </c>
    </row>
    <row r="223" spans="1:7" s="64" customFormat="1" ht="26.25">
      <c r="A223" s="130" t="s">
        <v>406</v>
      </c>
      <c r="B223" s="70" t="s">
        <v>37</v>
      </c>
      <c r="C223" s="102" t="s">
        <v>151</v>
      </c>
      <c r="D223" s="102" t="s">
        <v>52</v>
      </c>
      <c r="E223" s="99" t="s">
        <v>389</v>
      </c>
      <c r="F223" s="133"/>
      <c r="G223" s="168">
        <f>G224</f>
        <v>4273.4</v>
      </c>
    </row>
    <row r="224" spans="1:7" s="64" customFormat="1" ht="12.75">
      <c r="A224" s="104" t="s">
        <v>57</v>
      </c>
      <c r="B224" s="70" t="s">
        <v>37</v>
      </c>
      <c r="C224" s="102" t="s">
        <v>151</v>
      </c>
      <c r="D224" s="102" t="s">
        <v>52</v>
      </c>
      <c r="E224" s="99" t="s">
        <v>389</v>
      </c>
      <c r="F224" s="227">
        <v>200</v>
      </c>
      <c r="G224" s="168">
        <f>G225</f>
        <v>4273.4</v>
      </c>
    </row>
    <row r="225" spans="1:7" s="64" customFormat="1" ht="26.25">
      <c r="A225" s="254" t="s">
        <v>58</v>
      </c>
      <c r="B225" s="223" t="s">
        <v>37</v>
      </c>
      <c r="C225" s="252" t="s">
        <v>151</v>
      </c>
      <c r="D225" s="252" t="s">
        <v>52</v>
      </c>
      <c r="E225" s="255" t="s">
        <v>389</v>
      </c>
      <c r="F225" s="256" t="s">
        <v>121</v>
      </c>
      <c r="G225" s="257">
        <v>4273.4</v>
      </c>
    </row>
    <row r="226" spans="1:7" s="64" customFormat="1" ht="39">
      <c r="A226" s="130" t="s">
        <v>303</v>
      </c>
      <c r="B226" s="70" t="s">
        <v>37</v>
      </c>
      <c r="C226" s="74" t="s">
        <v>151</v>
      </c>
      <c r="D226" s="74" t="s">
        <v>52</v>
      </c>
      <c r="E226" s="48" t="s">
        <v>152</v>
      </c>
      <c r="F226" s="82"/>
      <c r="G226" s="172">
        <f>SUM(G232,G227)</f>
        <v>12715.1</v>
      </c>
    </row>
    <row r="227" spans="1:7" s="64" customFormat="1" ht="12.75">
      <c r="A227" s="130" t="s">
        <v>8</v>
      </c>
      <c r="B227" s="70" t="s">
        <v>37</v>
      </c>
      <c r="C227" s="102" t="s">
        <v>151</v>
      </c>
      <c r="D227" s="102" t="s">
        <v>52</v>
      </c>
      <c r="E227" s="102" t="s">
        <v>6</v>
      </c>
      <c r="F227" s="133"/>
      <c r="G227" s="168">
        <f>SUM(G228)</f>
        <v>7715.1</v>
      </c>
    </row>
    <row r="228" spans="1:7" s="64" customFormat="1" ht="12.75">
      <c r="A228" s="130" t="s">
        <v>7</v>
      </c>
      <c r="B228" s="70" t="s">
        <v>37</v>
      </c>
      <c r="C228" s="102" t="s">
        <v>151</v>
      </c>
      <c r="D228" s="102" t="s">
        <v>52</v>
      </c>
      <c r="E228" s="102" t="s">
        <v>5</v>
      </c>
      <c r="F228" s="133"/>
      <c r="G228" s="168">
        <f>SUM(G229)</f>
        <v>7715.1</v>
      </c>
    </row>
    <row r="229" spans="1:7" s="64" customFormat="1" ht="12.75">
      <c r="A229" s="130" t="s">
        <v>2</v>
      </c>
      <c r="B229" s="70" t="s">
        <v>37</v>
      </c>
      <c r="C229" s="102" t="s">
        <v>151</v>
      </c>
      <c r="D229" s="102" t="s">
        <v>52</v>
      </c>
      <c r="E229" s="102" t="s">
        <v>3</v>
      </c>
      <c r="F229" s="277"/>
      <c r="G229" s="168">
        <f>SUM(G230)</f>
        <v>7715.1</v>
      </c>
    </row>
    <row r="230" spans="1:7" s="64" customFormat="1" ht="12.75">
      <c r="A230" s="103" t="s">
        <v>57</v>
      </c>
      <c r="B230" s="70" t="s">
        <v>37</v>
      </c>
      <c r="C230" s="102" t="s">
        <v>151</v>
      </c>
      <c r="D230" s="102" t="s">
        <v>52</v>
      </c>
      <c r="E230" s="99" t="s">
        <v>3</v>
      </c>
      <c r="F230" s="227">
        <v>200</v>
      </c>
      <c r="G230" s="168">
        <f>SUM(G231)</f>
        <v>7715.1</v>
      </c>
    </row>
    <row r="231" spans="1:7" s="64" customFormat="1" ht="12.75">
      <c r="A231" s="384" t="s">
        <v>4</v>
      </c>
      <c r="B231" s="72" t="s">
        <v>37</v>
      </c>
      <c r="C231" s="281" t="s">
        <v>151</v>
      </c>
      <c r="D231" s="281" t="s">
        <v>52</v>
      </c>
      <c r="E231" s="281" t="s">
        <v>3</v>
      </c>
      <c r="F231" s="277" t="s">
        <v>121</v>
      </c>
      <c r="G231" s="278">
        <v>7715.1</v>
      </c>
    </row>
    <row r="232" spans="1:7" s="64" customFormat="1" ht="12.75">
      <c r="A232" s="130" t="s">
        <v>99</v>
      </c>
      <c r="B232" s="70" t="s">
        <v>37</v>
      </c>
      <c r="C232" s="48" t="s">
        <v>151</v>
      </c>
      <c r="D232" s="48" t="s">
        <v>52</v>
      </c>
      <c r="E232" s="48" t="s">
        <v>214</v>
      </c>
      <c r="F232" s="16"/>
      <c r="G232" s="173">
        <f>SUM(G233)</f>
        <v>5000</v>
      </c>
    </row>
    <row r="233" spans="1:7" s="64" customFormat="1" ht="12.75">
      <c r="A233" s="130" t="s">
        <v>100</v>
      </c>
      <c r="B233" s="70" t="s">
        <v>37</v>
      </c>
      <c r="C233" s="48" t="s">
        <v>151</v>
      </c>
      <c r="D233" s="48" t="s">
        <v>52</v>
      </c>
      <c r="E233" s="48" t="s">
        <v>215</v>
      </c>
      <c r="F233" s="16"/>
      <c r="G233" s="173">
        <f>SUM(G234)</f>
        <v>5000</v>
      </c>
    </row>
    <row r="234" spans="1:7" s="64" customFormat="1" ht="26.25">
      <c r="A234" s="136" t="s">
        <v>216</v>
      </c>
      <c r="B234" s="70" t="s">
        <v>37</v>
      </c>
      <c r="C234" s="48" t="s">
        <v>151</v>
      </c>
      <c r="D234" s="48" t="s">
        <v>52</v>
      </c>
      <c r="E234" s="48" t="s">
        <v>217</v>
      </c>
      <c r="F234" s="16"/>
      <c r="G234" s="173">
        <f>SUM(G235)</f>
        <v>5000</v>
      </c>
    </row>
    <row r="235" spans="1:7" s="64" customFormat="1" ht="12.75">
      <c r="A235" s="132" t="s">
        <v>57</v>
      </c>
      <c r="B235" s="70" t="s">
        <v>37</v>
      </c>
      <c r="C235" s="48" t="s">
        <v>151</v>
      </c>
      <c r="D235" s="48" t="s">
        <v>52</v>
      </c>
      <c r="E235" s="48" t="s">
        <v>217</v>
      </c>
      <c r="F235" s="16" t="s">
        <v>120</v>
      </c>
      <c r="G235" s="173">
        <f>SUM(G236)</f>
        <v>5000</v>
      </c>
    </row>
    <row r="236" spans="1:7" s="64" customFormat="1" ht="26.25">
      <c r="A236" s="137" t="s">
        <v>58</v>
      </c>
      <c r="B236" s="72" t="s">
        <v>37</v>
      </c>
      <c r="C236" s="49" t="s">
        <v>151</v>
      </c>
      <c r="D236" s="49" t="s">
        <v>52</v>
      </c>
      <c r="E236" s="49" t="s">
        <v>217</v>
      </c>
      <c r="F236" s="20" t="s">
        <v>121</v>
      </c>
      <c r="G236" s="232">
        <v>5000</v>
      </c>
    </row>
    <row r="237" spans="1:7" s="64" customFormat="1" ht="12.75">
      <c r="A237" s="116" t="s">
        <v>279</v>
      </c>
      <c r="B237" s="66" t="s">
        <v>37</v>
      </c>
      <c r="C237" s="81" t="s">
        <v>69</v>
      </c>
      <c r="D237" s="81"/>
      <c r="E237" s="34"/>
      <c r="F237" s="34"/>
      <c r="G237" s="171">
        <f>G238</f>
        <v>7800</v>
      </c>
    </row>
    <row r="238" spans="1:7" s="64" customFormat="1" ht="12.75">
      <c r="A238" s="112" t="s">
        <v>36</v>
      </c>
      <c r="B238" s="70" t="s">
        <v>37</v>
      </c>
      <c r="C238" s="74" t="s">
        <v>69</v>
      </c>
      <c r="D238" s="74" t="s">
        <v>69</v>
      </c>
      <c r="E238" s="36"/>
      <c r="F238" s="36"/>
      <c r="G238" s="172">
        <f>SUM(G239)</f>
        <v>7800</v>
      </c>
    </row>
    <row r="239" spans="1:7" s="64" customFormat="1" ht="26.25">
      <c r="A239" s="103" t="s">
        <v>308</v>
      </c>
      <c r="B239" s="70" t="s">
        <v>37</v>
      </c>
      <c r="C239" s="48" t="s">
        <v>69</v>
      </c>
      <c r="D239" s="48" t="s">
        <v>69</v>
      </c>
      <c r="E239" s="48" t="s">
        <v>218</v>
      </c>
      <c r="F239" s="14"/>
      <c r="G239" s="173">
        <f>G240+G244+G248</f>
        <v>7800</v>
      </c>
    </row>
    <row r="240" spans="1:7" s="64" customFormat="1" ht="12.75">
      <c r="A240" s="108" t="s">
        <v>101</v>
      </c>
      <c r="B240" s="70" t="s">
        <v>37</v>
      </c>
      <c r="C240" s="74" t="s">
        <v>69</v>
      </c>
      <c r="D240" s="74" t="s">
        <v>69</v>
      </c>
      <c r="E240" s="13" t="s">
        <v>219</v>
      </c>
      <c r="F240" s="16"/>
      <c r="G240" s="172">
        <f>SUM(G241)</f>
        <v>6950</v>
      </c>
    </row>
    <row r="241" spans="1:7" s="64" customFormat="1" ht="12.75">
      <c r="A241" s="104" t="s">
        <v>220</v>
      </c>
      <c r="B241" s="70" t="s">
        <v>37</v>
      </c>
      <c r="C241" s="74" t="s">
        <v>69</v>
      </c>
      <c r="D241" s="74" t="s">
        <v>69</v>
      </c>
      <c r="E241" s="13" t="s">
        <v>221</v>
      </c>
      <c r="F241" s="16"/>
      <c r="G241" s="172">
        <f>SUM(G242)</f>
        <v>6950</v>
      </c>
    </row>
    <row r="242" spans="1:7" s="64" customFormat="1" ht="26.25">
      <c r="A242" s="142" t="s">
        <v>157</v>
      </c>
      <c r="B242" s="70" t="s">
        <v>37</v>
      </c>
      <c r="C242" s="48" t="s">
        <v>69</v>
      </c>
      <c r="D242" s="48" t="s">
        <v>69</v>
      </c>
      <c r="E242" s="13" t="s">
        <v>221</v>
      </c>
      <c r="F242" s="16" t="s">
        <v>158</v>
      </c>
      <c r="G242" s="172">
        <f>SUM(G243)</f>
        <v>6950</v>
      </c>
    </row>
    <row r="243" spans="1:7" s="64" customFormat="1" ht="12.75">
      <c r="A243" s="143" t="s">
        <v>222</v>
      </c>
      <c r="B243" s="72" t="s">
        <v>37</v>
      </c>
      <c r="C243" s="76" t="s">
        <v>69</v>
      </c>
      <c r="D243" s="76" t="s">
        <v>69</v>
      </c>
      <c r="E243" s="19" t="s">
        <v>221</v>
      </c>
      <c r="F243" s="20" t="s">
        <v>223</v>
      </c>
      <c r="G243" s="174">
        <v>6950</v>
      </c>
    </row>
    <row r="244" spans="1:7" s="64" customFormat="1" ht="39">
      <c r="A244" s="142" t="s">
        <v>102</v>
      </c>
      <c r="B244" s="70" t="s">
        <v>37</v>
      </c>
      <c r="C244" s="74" t="s">
        <v>69</v>
      </c>
      <c r="D244" s="74" t="s">
        <v>69</v>
      </c>
      <c r="E244" s="48" t="s">
        <v>224</v>
      </c>
      <c r="F244" s="16"/>
      <c r="G244" s="172">
        <f>SUM(G245)</f>
        <v>220</v>
      </c>
    </row>
    <row r="245" spans="1:7" s="64" customFormat="1" ht="26.25">
      <c r="A245" s="142" t="s">
        <v>225</v>
      </c>
      <c r="B245" s="70" t="s">
        <v>37</v>
      </c>
      <c r="C245" s="74" t="s">
        <v>69</v>
      </c>
      <c r="D245" s="74" t="s">
        <v>69</v>
      </c>
      <c r="E245" s="48" t="s">
        <v>226</v>
      </c>
      <c r="F245" s="16"/>
      <c r="G245" s="172">
        <f>G246</f>
        <v>220</v>
      </c>
    </row>
    <row r="246" spans="1:7" s="64" customFormat="1" ht="12.75">
      <c r="A246" s="104" t="s">
        <v>57</v>
      </c>
      <c r="B246" s="70" t="s">
        <v>37</v>
      </c>
      <c r="C246" s="74" t="s">
        <v>69</v>
      </c>
      <c r="D246" s="74" t="s">
        <v>69</v>
      </c>
      <c r="E246" s="48" t="s">
        <v>226</v>
      </c>
      <c r="F246" s="16" t="s">
        <v>120</v>
      </c>
      <c r="G246" s="172">
        <f>G247</f>
        <v>220</v>
      </c>
    </row>
    <row r="247" spans="1:7" s="64" customFormat="1" ht="26.25">
      <c r="A247" s="113" t="s">
        <v>58</v>
      </c>
      <c r="B247" s="70" t="s">
        <v>37</v>
      </c>
      <c r="C247" s="76" t="s">
        <v>69</v>
      </c>
      <c r="D247" s="76" t="s">
        <v>69</v>
      </c>
      <c r="E247" s="49" t="s">
        <v>226</v>
      </c>
      <c r="F247" s="20" t="s">
        <v>121</v>
      </c>
      <c r="G247" s="174">
        <v>220</v>
      </c>
    </row>
    <row r="248" spans="1:7" s="64" customFormat="1" ht="26.25">
      <c r="A248" s="103" t="s">
        <v>103</v>
      </c>
      <c r="B248" s="70" t="s">
        <v>37</v>
      </c>
      <c r="C248" s="74" t="s">
        <v>69</v>
      </c>
      <c r="D248" s="74" t="s">
        <v>69</v>
      </c>
      <c r="E248" s="48" t="s">
        <v>227</v>
      </c>
      <c r="F248" s="20"/>
      <c r="G248" s="172">
        <f>SUM(G249)</f>
        <v>630</v>
      </c>
    </row>
    <row r="249" spans="1:7" s="64" customFormat="1" ht="26.25">
      <c r="A249" s="103" t="s">
        <v>35</v>
      </c>
      <c r="B249" s="70" t="s">
        <v>37</v>
      </c>
      <c r="C249" s="74" t="s">
        <v>69</v>
      </c>
      <c r="D249" s="74" t="s">
        <v>69</v>
      </c>
      <c r="E249" s="48" t="s">
        <v>228</v>
      </c>
      <c r="F249" s="16"/>
      <c r="G249" s="172">
        <f>SUM(G250)</f>
        <v>630</v>
      </c>
    </row>
    <row r="250" spans="1:7" s="64" customFormat="1" ht="26.25">
      <c r="A250" s="104" t="s">
        <v>157</v>
      </c>
      <c r="B250" s="70" t="s">
        <v>37</v>
      </c>
      <c r="C250" s="74" t="s">
        <v>69</v>
      </c>
      <c r="D250" s="74" t="s">
        <v>69</v>
      </c>
      <c r="E250" s="48" t="s">
        <v>228</v>
      </c>
      <c r="F250" s="16" t="s">
        <v>158</v>
      </c>
      <c r="G250" s="172">
        <f>G251</f>
        <v>630</v>
      </c>
    </row>
    <row r="251" spans="1:7" s="64" customFormat="1" ht="12.75">
      <c r="A251" s="105" t="s">
        <v>222</v>
      </c>
      <c r="B251" s="72" t="s">
        <v>37</v>
      </c>
      <c r="C251" s="76" t="s">
        <v>69</v>
      </c>
      <c r="D251" s="76" t="s">
        <v>69</v>
      </c>
      <c r="E251" s="49" t="s">
        <v>228</v>
      </c>
      <c r="F251" s="20" t="s">
        <v>223</v>
      </c>
      <c r="G251" s="174">
        <v>630</v>
      </c>
    </row>
    <row r="252" spans="1:7" s="64" customFormat="1" ht="12.75">
      <c r="A252" s="116" t="s">
        <v>278</v>
      </c>
      <c r="B252" s="66" t="s">
        <v>37</v>
      </c>
      <c r="C252" s="81" t="s">
        <v>130</v>
      </c>
      <c r="D252" s="81"/>
      <c r="E252" s="34"/>
      <c r="F252" s="34"/>
      <c r="G252" s="171">
        <f>SUM(G253,G281)</f>
        <v>62345</v>
      </c>
    </row>
    <row r="253" spans="1:7" s="64" customFormat="1" ht="12.75">
      <c r="A253" s="112" t="s">
        <v>277</v>
      </c>
      <c r="B253" s="70" t="s">
        <v>37</v>
      </c>
      <c r="C253" s="48" t="s">
        <v>130</v>
      </c>
      <c r="D253" s="48" t="s">
        <v>45</v>
      </c>
      <c r="E253" s="71"/>
      <c r="F253" s="71"/>
      <c r="G253" s="173">
        <f>SUM(G254,G277)</f>
        <v>57445</v>
      </c>
    </row>
    <row r="254" spans="1:7" s="64" customFormat="1" ht="26.25">
      <c r="A254" s="104" t="s">
        <v>309</v>
      </c>
      <c r="B254" s="70" t="s">
        <v>37</v>
      </c>
      <c r="C254" s="48" t="s">
        <v>130</v>
      </c>
      <c r="D254" s="48" t="s">
        <v>45</v>
      </c>
      <c r="E254" s="13" t="s">
        <v>229</v>
      </c>
      <c r="F254" s="14"/>
      <c r="G254" s="173">
        <f>SUM(G255,G262,G266,G273)</f>
        <v>56945</v>
      </c>
    </row>
    <row r="255" spans="1:7" s="64" customFormat="1" ht="26.25">
      <c r="A255" s="142" t="s">
        <v>104</v>
      </c>
      <c r="B255" s="70" t="s">
        <v>37</v>
      </c>
      <c r="C255" s="74" t="s">
        <v>130</v>
      </c>
      <c r="D255" s="74" t="s">
        <v>45</v>
      </c>
      <c r="E255" s="13" t="s">
        <v>230</v>
      </c>
      <c r="F255" s="14"/>
      <c r="G255" s="176">
        <f>SUM(G259,G257)</f>
        <v>35200</v>
      </c>
    </row>
    <row r="256" spans="1:7" s="64" customFormat="1" ht="12.75">
      <c r="A256" s="138" t="s">
        <v>220</v>
      </c>
      <c r="B256" s="70" t="s">
        <v>37</v>
      </c>
      <c r="C256" s="74" t="s">
        <v>130</v>
      </c>
      <c r="D256" s="74" t="s">
        <v>45</v>
      </c>
      <c r="E256" s="13" t="s">
        <v>231</v>
      </c>
      <c r="F256" s="16"/>
      <c r="G256" s="173">
        <f>SUM(G257)</f>
        <v>33700</v>
      </c>
    </row>
    <row r="257" spans="1:7" s="64" customFormat="1" ht="26.25">
      <c r="A257" s="142" t="s">
        <v>157</v>
      </c>
      <c r="B257" s="70" t="s">
        <v>37</v>
      </c>
      <c r="C257" s="74" t="s">
        <v>130</v>
      </c>
      <c r="D257" s="74" t="s">
        <v>45</v>
      </c>
      <c r="E257" s="13" t="s">
        <v>231</v>
      </c>
      <c r="F257" s="16" t="s">
        <v>158</v>
      </c>
      <c r="G257" s="173">
        <f>SUM(G258)</f>
        <v>33700</v>
      </c>
    </row>
    <row r="258" spans="1:7" s="64" customFormat="1" ht="12.75">
      <c r="A258" s="140" t="s">
        <v>222</v>
      </c>
      <c r="B258" s="72" t="s">
        <v>37</v>
      </c>
      <c r="C258" s="76" t="s">
        <v>130</v>
      </c>
      <c r="D258" s="76" t="s">
        <v>45</v>
      </c>
      <c r="E258" s="19" t="s">
        <v>231</v>
      </c>
      <c r="F258" s="20" t="s">
        <v>223</v>
      </c>
      <c r="G258" s="175">
        <v>33700</v>
      </c>
    </row>
    <row r="259" spans="1:7" s="64" customFormat="1" ht="12.75">
      <c r="A259" s="138" t="s">
        <v>237</v>
      </c>
      <c r="B259" s="70" t="s">
        <v>37</v>
      </c>
      <c r="C259" s="74" t="s">
        <v>130</v>
      </c>
      <c r="D259" s="74" t="s">
        <v>45</v>
      </c>
      <c r="E259" s="13" t="s">
        <v>238</v>
      </c>
      <c r="F259" s="26"/>
      <c r="G259" s="173">
        <f>SUM(G260)</f>
        <v>1500</v>
      </c>
    </row>
    <row r="260" spans="1:7" s="64" customFormat="1" ht="12.75">
      <c r="A260" s="142" t="s">
        <v>57</v>
      </c>
      <c r="B260" s="70" t="s">
        <v>37</v>
      </c>
      <c r="C260" s="74" t="s">
        <v>130</v>
      </c>
      <c r="D260" s="74" t="s">
        <v>45</v>
      </c>
      <c r="E260" s="13" t="s">
        <v>238</v>
      </c>
      <c r="F260" s="26" t="s">
        <v>120</v>
      </c>
      <c r="G260" s="173">
        <f>SUM(G261)</f>
        <v>1500</v>
      </c>
    </row>
    <row r="261" spans="1:7" s="64" customFormat="1" ht="26.25">
      <c r="A261" s="140" t="s">
        <v>58</v>
      </c>
      <c r="B261" s="72" t="s">
        <v>37</v>
      </c>
      <c r="C261" s="76" t="s">
        <v>130</v>
      </c>
      <c r="D261" s="76" t="s">
        <v>45</v>
      </c>
      <c r="E261" s="19" t="s">
        <v>238</v>
      </c>
      <c r="F261" s="28" t="s">
        <v>121</v>
      </c>
      <c r="G261" s="175">
        <v>1500</v>
      </c>
    </row>
    <row r="262" spans="1:7" s="64" customFormat="1" ht="26.25">
      <c r="A262" s="104" t="s">
        <v>105</v>
      </c>
      <c r="B262" s="70" t="s">
        <v>37</v>
      </c>
      <c r="C262" s="74" t="s">
        <v>130</v>
      </c>
      <c r="D262" s="74" t="s">
        <v>45</v>
      </c>
      <c r="E262" s="13" t="s">
        <v>239</v>
      </c>
      <c r="F262" s="16"/>
      <c r="G262" s="173">
        <f>SUM(G263)</f>
        <v>15900</v>
      </c>
    </row>
    <row r="263" spans="1:7" s="64" customFormat="1" ht="12.75">
      <c r="A263" s="145" t="s">
        <v>220</v>
      </c>
      <c r="B263" s="70" t="s">
        <v>37</v>
      </c>
      <c r="C263" s="74" t="s">
        <v>130</v>
      </c>
      <c r="D263" s="74" t="s">
        <v>45</v>
      </c>
      <c r="E263" s="13" t="s">
        <v>240</v>
      </c>
      <c r="F263" s="14"/>
      <c r="G263" s="173">
        <f>SUM(G264)</f>
        <v>15900</v>
      </c>
    </row>
    <row r="264" spans="1:7" s="64" customFormat="1" ht="26.25">
      <c r="A264" s="139" t="s">
        <v>157</v>
      </c>
      <c r="B264" s="70" t="s">
        <v>37</v>
      </c>
      <c r="C264" s="74" t="s">
        <v>130</v>
      </c>
      <c r="D264" s="74" t="s">
        <v>45</v>
      </c>
      <c r="E264" s="13" t="s">
        <v>240</v>
      </c>
      <c r="F264" s="16" t="s">
        <v>158</v>
      </c>
      <c r="G264" s="173">
        <f>SUM(G265)</f>
        <v>15900</v>
      </c>
    </row>
    <row r="265" spans="1:7" s="64" customFormat="1" ht="12.75">
      <c r="A265" s="140" t="s">
        <v>222</v>
      </c>
      <c r="B265" s="72" t="s">
        <v>37</v>
      </c>
      <c r="C265" s="76" t="s">
        <v>130</v>
      </c>
      <c r="D265" s="76" t="s">
        <v>45</v>
      </c>
      <c r="E265" s="19" t="s">
        <v>240</v>
      </c>
      <c r="F265" s="20" t="s">
        <v>223</v>
      </c>
      <c r="G265" s="175">
        <v>15900</v>
      </c>
    </row>
    <row r="266" spans="1:7" s="64" customFormat="1" ht="39">
      <c r="A266" s="142" t="s">
        <v>106</v>
      </c>
      <c r="B266" s="70" t="s">
        <v>37</v>
      </c>
      <c r="C266" s="74" t="s">
        <v>130</v>
      </c>
      <c r="D266" s="74" t="s">
        <v>45</v>
      </c>
      <c r="E266" s="13" t="s">
        <v>242</v>
      </c>
      <c r="F266" s="29"/>
      <c r="G266" s="173">
        <f>SUM(G267,G270)</f>
        <v>5845</v>
      </c>
    </row>
    <row r="267" spans="1:7" s="64" customFormat="1" ht="12.75">
      <c r="A267" s="149" t="s">
        <v>243</v>
      </c>
      <c r="B267" s="70" t="s">
        <v>37</v>
      </c>
      <c r="C267" s="74" t="s">
        <v>130</v>
      </c>
      <c r="D267" s="74" t="s">
        <v>45</v>
      </c>
      <c r="E267" s="13" t="s">
        <v>244</v>
      </c>
      <c r="F267" s="29"/>
      <c r="G267" s="173">
        <f>SUM(G268)</f>
        <v>150</v>
      </c>
    </row>
    <row r="268" spans="1:7" s="64" customFormat="1" ht="12.75">
      <c r="A268" s="146" t="s">
        <v>57</v>
      </c>
      <c r="B268" s="70" t="s">
        <v>37</v>
      </c>
      <c r="C268" s="74" t="s">
        <v>130</v>
      </c>
      <c r="D268" s="74" t="s">
        <v>45</v>
      </c>
      <c r="E268" s="13" t="s">
        <v>244</v>
      </c>
      <c r="F268" s="16">
        <v>200</v>
      </c>
      <c r="G268" s="173">
        <f>SUM(G269)</f>
        <v>150</v>
      </c>
    </row>
    <row r="269" spans="1:7" s="64" customFormat="1" ht="26.25">
      <c r="A269" s="143" t="s">
        <v>58</v>
      </c>
      <c r="B269" s="72" t="s">
        <v>37</v>
      </c>
      <c r="C269" s="76" t="s">
        <v>130</v>
      </c>
      <c r="D269" s="76" t="s">
        <v>45</v>
      </c>
      <c r="E269" s="19" t="s">
        <v>244</v>
      </c>
      <c r="F269" s="20">
        <v>240</v>
      </c>
      <c r="G269" s="282">
        <v>150</v>
      </c>
    </row>
    <row r="270" spans="1:7" s="64" customFormat="1" ht="26.25">
      <c r="A270" s="149" t="s">
        <v>245</v>
      </c>
      <c r="B270" s="70" t="s">
        <v>37</v>
      </c>
      <c r="C270" s="74" t="s">
        <v>130</v>
      </c>
      <c r="D270" s="74" t="s">
        <v>45</v>
      </c>
      <c r="E270" s="13" t="s">
        <v>246</v>
      </c>
      <c r="F270" s="29"/>
      <c r="G270" s="173">
        <f>SUM(G271)</f>
        <v>5695</v>
      </c>
    </row>
    <row r="271" spans="1:7" s="64" customFormat="1" ht="12.75">
      <c r="A271" s="146" t="s">
        <v>57</v>
      </c>
      <c r="B271" s="70" t="s">
        <v>37</v>
      </c>
      <c r="C271" s="74" t="s">
        <v>130</v>
      </c>
      <c r="D271" s="74" t="s">
        <v>45</v>
      </c>
      <c r="E271" s="13" t="s">
        <v>246</v>
      </c>
      <c r="F271" s="16">
        <v>200</v>
      </c>
      <c r="G271" s="173">
        <f>SUM(G272)</f>
        <v>5695</v>
      </c>
    </row>
    <row r="272" spans="1:7" s="64" customFormat="1" ht="26.25">
      <c r="A272" s="143" t="s">
        <v>58</v>
      </c>
      <c r="B272" s="70" t="s">
        <v>37</v>
      </c>
      <c r="C272" s="76" t="s">
        <v>130</v>
      </c>
      <c r="D272" s="76" t="s">
        <v>45</v>
      </c>
      <c r="E272" s="19" t="s">
        <v>246</v>
      </c>
      <c r="F272" s="20">
        <v>240</v>
      </c>
      <c r="G272" s="282">
        <v>5695</v>
      </c>
    </row>
    <row r="273" spans="1:7" s="64" customFormat="1" ht="12.75" hidden="1">
      <c r="A273" s="142" t="s">
        <v>402</v>
      </c>
      <c r="B273" s="70" t="s">
        <v>37</v>
      </c>
      <c r="C273" s="74" t="s">
        <v>130</v>
      </c>
      <c r="D273" s="74" t="s">
        <v>45</v>
      </c>
      <c r="E273" s="118" t="s">
        <v>361</v>
      </c>
      <c r="F273" s="29"/>
      <c r="G273" s="173">
        <f>SUM(G274)</f>
        <v>0</v>
      </c>
    </row>
    <row r="274" spans="1:7" s="64" customFormat="1" ht="39" hidden="1">
      <c r="A274" s="149" t="s">
        <v>399</v>
      </c>
      <c r="B274" s="70" t="s">
        <v>37</v>
      </c>
      <c r="C274" s="74" t="s">
        <v>130</v>
      </c>
      <c r="D274" s="74" t="s">
        <v>45</v>
      </c>
      <c r="E274" s="118" t="s">
        <v>360</v>
      </c>
      <c r="F274" s="29"/>
      <c r="G274" s="173">
        <f>SUM(G275)</f>
        <v>0</v>
      </c>
    </row>
    <row r="275" spans="1:7" s="64" customFormat="1" ht="12.75" hidden="1">
      <c r="A275" s="146" t="s">
        <v>162</v>
      </c>
      <c r="B275" s="70" t="s">
        <v>37</v>
      </c>
      <c r="C275" s="74" t="s">
        <v>130</v>
      </c>
      <c r="D275" s="74" t="s">
        <v>45</v>
      </c>
      <c r="E275" s="118" t="s">
        <v>360</v>
      </c>
      <c r="F275" s="16" t="s">
        <v>338</v>
      </c>
      <c r="G275" s="173">
        <f>SUM(G276)</f>
        <v>0</v>
      </c>
    </row>
    <row r="276" spans="1:7" s="64" customFormat="1" ht="12.75" hidden="1">
      <c r="A276" s="143" t="s">
        <v>62</v>
      </c>
      <c r="B276" s="70" t="s">
        <v>37</v>
      </c>
      <c r="C276" s="76" t="s">
        <v>130</v>
      </c>
      <c r="D276" s="76" t="s">
        <v>45</v>
      </c>
      <c r="E276" s="141" t="s">
        <v>360</v>
      </c>
      <c r="F276" s="20" t="s">
        <v>339</v>
      </c>
      <c r="G276" s="175">
        <v>0</v>
      </c>
    </row>
    <row r="277" spans="1:7" s="64" customFormat="1" ht="12.75">
      <c r="A277" s="142" t="s">
        <v>83</v>
      </c>
      <c r="B277" s="70" t="s">
        <v>37</v>
      </c>
      <c r="C277" s="74" t="s">
        <v>130</v>
      </c>
      <c r="D277" s="74" t="s">
        <v>45</v>
      </c>
      <c r="E277" s="118" t="s">
        <v>71</v>
      </c>
      <c r="F277" s="133"/>
      <c r="G277" s="173">
        <f>G278</f>
        <v>500</v>
      </c>
    </row>
    <row r="278" spans="1:7" s="64" customFormat="1" ht="39">
      <c r="A278" s="142" t="s">
        <v>373</v>
      </c>
      <c r="B278" s="70" t="s">
        <v>37</v>
      </c>
      <c r="C278" s="74" t="s">
        <v>130</v>
      </c>
      <c r="D278" s="74" t="s">
        <v>45</v>
      </c>
      <c r="E278" s="118" t="s">
        <v>372</v>
      </c>
      <c r="F278" s="133"/>
      <c r="G278" s="173">
        <f>G279</f>
        <v>500</v>
      </c>
    </row>
    <row r="279" spans="1:7" s="64" customFormat="1" ht="26.25">
      <c r="A279" s="142" t="s">
        <v>157</v>
      </c>
      <c r="B279" s="70" t="s">
        <v>37</v>
      </c>
      <c r="C279" s="74" t="s">
        <v>130</v>
      </c>
      <c r="D279" s="74" t="s">
        <v>45</v>
      </c>
      <c r="E279" s="118" t="s">
        <v>372</v>
      </c>
      <c r="F279" s="133" t="s">
        <v>158</v>
      </c>
      <c r="G279" s="173">
        <f>G280</f>
        <v>500</v>
      </c>
    </row>
    <row r="280" spans="1:7" s="64" customFormat="1" ht="12.75">
      <c r="A280" s="140" t="s">
        <v>222</v>
      </c>
      <c r="B280" s="72" t="s">
        <v>37</v>
      </c>
      <c r="C280" s="76" t="s">
        <v>130</v>
      </c>
      <c r="D280" s="76" t="s">
        <v>45</v>
      </c>
      <c r="E280" s="245" t="s">
        <v>372</v>
      </c>
      <c r="F280" s="135" t="s">
        <v>223</v>
      </c>
      <c r="G280" s="175">
        <v>500</v>
      </c>
    </row>
    <row r="281" spans="1:7" s="64" customFormat="1" ht="12.75">
      <c r="A281" s="142" t="s">
        <v>247</v>
      </c>
      <c r="B281" s="70" t="s">
        <v>37</v>
      </c>
      <c r="C281" s="74" t="s">
        <v>130</v>
      </c>
      <c r="D281" s="74" t="s">
        <v>64</v>
      </c>
      <c r="E281" s="13"/>
      <c r="F281" s="48"/>
      <c r="G281" s="173">
        <f>SUM(G282)</f>
        <v>4900</v>
      </c>
    </row>
    <row r="282" spans="1:7" s="64" customFormat="1" ht="26.25">
      <c r="A282" s="142" t="s">
        <v>309</v>
      </c>
      <c r="B282" s="70" t="s">
        <v>37</v>
      </c>
      <c r="C282" s="74" t="s">
        <v>130</v>
      </c>
      <c r="D282" s="74" t="s">
        <v>64</v>
      </c>
      <c r="E282" s="13" t="s">
        <v>229</v>
      </c>
      <c r="F282" s="48"/>
      <c r="G282" s="173">
        <f>SUM(G283)</f>
        <v>4900</v>
      </c>
    </row>
    <row r="283" spans="1:7" s="64" customFormat="1" ht="26.25">
      <c r="A283" s="142" t="s">
        <v>107</v>
      </c>
      <c r="B283" s="70" t="s">
        <v>37</v>
      </c>
      <c r="C283" s="74" t="s">
        <v>130</v>
      </c>
      <c r="D283" s="74" t="s">
        <v>64</v>
      </c>
      <c r="E283" s="13" t="s">
        <v>248</v>
      </c>
      <c r="F283" s="29"/>
      <c r="G283" s="173">
        <f>SUM(G284)</f>
        <v>4900</v>
      </c>
    </row>
    <row r="284" spans="1:7" s="64" customFormat="1" ht="12.75">
      <c r="A284" s="145" t="s">
        <v>220</v>
      </c>
      <c r="B284" s="70" t="s">
        <v>37</v>
      </c>
      <c r="C284" s="74" t="s">
        <v>130</v>
      </c>
      <c r="D284" s="74" t="s">
        <v>64</v>
      </c>
      <c r="E284" s="13" t="s">
        <v>249</v>
      </c>
      <c r="F284" s="14"/>
      <c r="G284" s="173">
        <f>SUM(G285,G287)</f>
        <v>4900</v>
      </c>
    </row>
    <row r="285" spans="1:7" s="64" customFormat="1" ht="39">
      <c r="A285" s="139" t="s">
        <v>49</v>
      </c>
      <c r="B285" s="70" t="s">
        <v>37</v>
      </c>
      <c r="C285" s="74" t="s">
        <v>130</v>
      </c>
      <c r="D285" s="74" t="s">
        <v>64</v>
      </c>
      <c r="E285" s="13" t="s">
        <v>249</v>
      </c>
      <c r="F285" s="16" t="s">
        <v>232</v>
      </c>
      <c r="G285" s="173">
        <f>SUM(G286)</f>
        <v>4377</v>
      </c>
    </row>
    <row r="286" spans="1:7" s="64" customFormat="1" ht="12.75">
      <c r="A286" s="140" t="s">
        <v>233</v>
      </c>
      <c r="B286" s="72" t="s">
        <v>37</v>
      </c>
      <c r="C286" s="76" t="s">
        <v>130</v>
      </c>
      <c r="D286" s="76" t="s">
        <v>64</v>
      </c>
      <c r="E286" s="19" t="s">
        <v>249</v>
      </c>
      <c r="F286" s="20" t="s">
        <v>234</v>
      </c>
      <c r="G286" s="175">
        <v>4377</v>
      </c>
    </row>
    <row r="287" spans="1:7" s="64" customFormat="1" ht="12.75">
      <c r="A287" s="146" t="s">
        <v>57</v>
      </c>
      <c r="B287" s="70" t="s">
        <v>37</v>
      </c>
      <c r="C287" s="74" t="s">
        <v>130</v>
      </c>
      <c r="D287" s="74" t="s">
        <v>64</v>
      </c>
      <c r="E287" s="13" t="s">
        <v>249</v>
      </c>
      <c r="F287" s="16">
        <v>200</v>
      </c>
      <c r="G287" s="173">
        <f>SUM(G288)</f>
        <v>523</v>
      </c>
    </row>
    <row r="288" spans="1:7" s="64" customFormat="1" ht="26.25">
      <c r="A288" s="143" t="s">
        <v>58</v>
      </c>
      <c r="B288" s="72" t="s">
        <v>37</v>
      </c>
      <c r="C288" s="76" t="s">
        <v>130</v>
      </c>
      <c r="D288" s="76" t="s">
        <v>64</v>
      </c>
      <c r="E288" s="19" t="s">
        <v>249</v>
      </c>
      <c r="F288" s="20">
        <v>240</v>
      </c>
      <c r="G288" s="175">
        <v>523</v>
      </c>
    </row>
    <row r="289" spans="1:7" s="64" customFormat="1" ht="12.75">
      <c r="A289" s="116" t="s">
        <v>276</v>
      </c>
      <c r="B289" s="66" t="s">
        <v>37</v>
      </c>
      <c r="C289" s="81" t="s">
        <v>250</v>
      </c>
      <c r="D289" s="81"/>
      <c r="E289" s="34"/>
      <c r="F289" s="34"/>
      <c r="G289" s="171">
        <f>SUM(G290)</f>
        <v>1230</v>
      </c>
    </row>
    <row r="290" spans="1:7" s="64" customFormat="1" ht="12.75">
      <c r="A290" s="112" t="s">
        <v>275</v>
      </c>
      <c r="B290" s="70" t="s">
        <v>37</v>
      </c>
      <c r="C290" s="74" t="s">
        <v>250</v>
      </c>
      <c r="D290" s="74" t="s">
        <v>45</v>
      </c>
      <c r="E290" s="36"/>
      <c r="F290" s="36"/>
      <c r="G290" s="172">
        <f>SUM(G291)</f>
        <v>1230</v>
      </c>
    </row>
    <row r="291" spans="1:7" s="64" customFormat="1" ht="26.25">
      <c r="A291" s="103" t="s">
        <v>299</v>
      </c>
      <c r="B291" s="70" t="s">
        <v>37</v>
      </c>
      <c r="C291" s="74" t="s">
        <v>250</v>
      </c>
      <c r="D291" s="74" t="s">
        <v>45</v>
      </c>
      <c r="E291" s="36" t="s">
        <v>47</v>
      </c>
      <c r="F291" s="36"/>
      <c r="G291" s="172">
        <f>G292</f>
        <v>1230</v>
      </c>
    </row>
    <row r="292" spans="1:7" s="64" customFormat="1" ht="12.75">
      <c r="A292" s="108" t="s">
        <v>108</v>
      </c>
      <c r="B292" s="70" t="s">
        <v>37</v>
      </c>
      <c r="C292" s="74" t="s">
        <v>250</v>
      </c>
      <c r="D292" s="74" t="s">
        <v>45</v>
      </c>
      <c r="E292" s="36" t="s">
        <v>251</v>
      </c>
      <c r="F292" s="36"/>
      <c r="G292" s="172">
        <f>G293</f>
        <v>1230</v>
      </c>
    </row>
    <row r="293" spans="1:7" s="64" customFormat="1" ht="26.25">
      <c r="A293" s="108" t="s">
        <v>31</v>
      </c>
      <c r="B293" s="70" t="s">
        <v>37</v>
      </c>
      <c r="C293" s="74" t="s">
        <v>250</v>
      </c>
      <c r="D293" s="74" t="s">
        <v>45</v>
      </c>
      <c r="E293" s="36" t="s">
        <v>252</v>
      </c>
      <c r="F293" s="36"/>
      <c r="G293" s="172">
        <f>G294</f>
        <v>1230</v>
      </c>
    </row>
    <row r="294" spans="1:7" s="64" customFormat="1" ht="12.75">
      <c r="A294" s="104" t="s">
        <v>253</v>
      </c>
      <c r="B294" s="70" t="s">
        <v>37</v>
      </c>
      <c r="C294" s="74" t="s">
        <v>250</v>
      </c>
      <c r="D294" s="74" t="s">
        <v>45</v>
      </c>
      <c r="E294" s="36" t="s">
        <v>252</v>
      </c>
      <c r="F294" s="36">
        <v>300</v>
      </c>
      <c r="G294" s="172">
        <f>SUM(G295)</f>
        <v>1230</v>
      </c>
    </row>
    <row r="295" spans="1:7" s="64" customFormat="1" ht="12.75">
      <c r="A295" s="113" t="s">
        <v>274</v>
      </c>
      <c r="B295" s="72" t="s">
        <v>37</v>
      </c>
      <c r="C295" s="76" t="s">
        <v>250</v>
      </c>
      <c r="D295" s="76" t="s">
        <v>45</v>
      </c>
      <c r="E295" s="39" t="s">
        <v>252</v>
      </c>
      <c r="F295" s="39">
        <v>320</v>
      </c>
      <c r="G295" s="174">
        <v>1230</v>
      </c>
    </row>
    <row r="296" spans="1:7" s="64" customFormat="1" ht="12.75">
      <c r="A296" s="116" t="s">
        <v>273</v>
      </c>
      <c r="B296" s="66" t="s">
        <v>37</v>
      </c>
      <c r="C296" s="81" t="s">
        <v>73</v>
      </c>
      <c r="D296" s="81"/>
      <c r="E296" s="34"/>
      <c r="F296" s="34"/>
      <c r="G296" s="171">
        <f>G297</f>
        <v>28360</v>
      </c>
    </row>
    <row r="297" spans="1:7" s="64" customFormat="1" ht="12.75">
      <c r="A297" s="112" t="s">
        <v>254</v>
      </c>
      <c r="B297" s="70" t="s">
        <v>37</v>
      </c>
      <c r="C297" s="48" t="s">
        <v>73</v>
      </c>
      <c r="D297" s="48" t="s">
        <v>45</v>
      </c>
      <c r="E297" s="84"/>
      <c r="F297" s="71"/>
      <c r="G297" s="173">
        <f>SUM(G298)</f>
        <v>28360</v>
      </c>
    </row>
    <row r="298" spans="1:7" s="64" customFormat="1" ht="39">
      <c r="A298" s="103" t="s">
        <v>310</v>
      </c>
      <c r="B298" s="70" t="s">
        <v>37</v>
      </c>
      <c r="C298" s="48" t="s">
        <v>73</v>
      </c>
      <c r="D298" s="48" t="s">
        <v>45</v>
      </c>
      <c r="E298" s="13" t="s">
        <v>255</v>
      </c>
      <c r="F298" s="71"/>
      <c r="G298" s="173">
        <f>SUM(G299,G310)</f>
        <v>28360</v>
      </c>
    </row>
    <row r="299" spans="1:7" s="64" customFormat="1" ht="26.25">
      <c r="A299" s="103" t="s">
        <v>109</v>
      </c>
      <c r="B299" s="70" t="s">
        <v>37</v>
      </c>
      <c r="C299" s="48" t="s">
        <v>73</v>
      </c>
      <c r="D299" s="48" t="s">
        <v>45</v>
      </c>
      <c r="E299" s="13" t="s">
        <v>19</v>
      </c>
      <c r="F299" s="71"/>
      <c r="G299" s="173">
        <f>SUM(G300,G308)</f>
        <v>10980</v>
      </c>
    </row>
    <row r="300" spans="1:7" s="64" customFormat="1" ht="12.75">
      <c r="A300" s="103" t="s">
        <v>220</v>
      </c>
      <c r="B300" s="70" t="s">
        <v>37</v>
      </c>
      <c r="C300" s="48" t="s">
        <v>73</v>
      </c>
      <c r="D300" s="48" t="s">
        <v>45</v>
      </c>
      <c r="E300" s="13" t="s">
        <v>20</v>
      </c>
      <c r="F300" s="71"/>
      <c r="G300" s="173">
        <f>SUM(G301,G303,G305)</f>
        <v>10730</v>
      </c>
    </row>
    <row r="301" spans="1:7" s="64" customFormat="1" ht="39">
      <c r="A301" s="150" t="s">
        <v>49</v>
      </c>
      <c r="B301" s="70" t="s">
        <v>37</v>
      </c>
      <c r="C301" s="48" t="s">
        <v>73</v>
      </c>
      <c r="D301" s="48" t="s">
        <v>45</v>
      </c>
      <c r="E301" s="13" t="s">
        <v>20</v>
      </c>
      <c r="F301" s="71">
        <v>100</v>
      </c>
      <c r="G301" s="173">
        <f>SUM(G302)</f>
        <v>7690</v>
      </c>
    </row>
    <row r="302" spans="1:7" s="64" customFormat="1" ht="12.75">
      <c r="A302" s="143" t="s">
        <v>233</v>
      </c>
      <c r="B302" s="72" t="s">
        <v>37</v>
      </c>
      <c r="C302" s="49" t="s">
        <v>73</v>
      </c>
      <c r="D302" s="49" t="s">
        <v>45</v>
      </c>
      <c r="E302" s="19" t="s">
        <v>20</v>
      </c>
      <c r="F302" s="73">
        <v>110</v>
      </c>
      <c r="G302" s="175">
        <v>7690</v>
      </c>
    </row>
    <row r="303" spans="1:7" s="64" customFormat="1" ht="12.75">
      <c r="A303" s="104" t="s">
        <v>57</v>
      </c>
      <c r="B303" s="70" t="s">
        <v>37</v>
      </c>
      <c r="C303" s="48" t="s">
        <v>73</v>
      </c>
      <c r="D303" s="48" t="s">
        <v>45</v>
      </c>
      <c r="E303" s="13" t="s">
        <v>20</v>
      </c>
      <c r="F303" s="71">
        <v>200</v>
      </c>
      <c r="G303" s="173">
        <f>SUM(G304)</f>
        <v>2995</v>
      </c>
    </row>
    <row r="304" spans="1:7" s="64" customFormat="1" ht="26.25">
      <c r="A304" s="113" t="s">
        <v>58</v>
      </c>
      <c r="B304" s="72" t="s">
        <v>37</v>
      </c>
      <c r="C304" s="49" t="s">
        <v>73</v>
      </c>
      <c r="D304" s="49" t="s">
        <v>45</v>
      </c>
      <c r="E304" s="19" t="s">
        <v>20</v>
      </c>
      <c r="F304" s="73">
        <v>240</v>
      </c>
      <c r="G304" s="178">
        <v>2995</v>
      </c>
    </row>
    <row r="305" spans="1:7" s="64" customFormat="1" ht="12.75">
      <c r="A305" s="150" t="s">
        <v>235</v>
      </c>
      <c r="B305" s="70" t="s">
        <v>37</v>
      </c>
      <c r="C305" s="48" t="s">
        <v>73</v>
      </c>
      <c r="D305" s="48" t="s">
        <v>45</v>
      </c>
      <c r="E305" s="13" t="s">
        <v>20</v>
      </c>
      <c r="F305" s="71">
        <v>800</v>
      </c>
      <c r="G305" s="173">
        <f>SUM(G306)</f>
        <v>45</v>
      </c>
    </row>
    <row r="306" spans="1:7" s="64" customFormat="1" ht="12.75">
      <c r="A306" s="147" t="s">
        <v>60</v>
      </c>
      <c r="B306" s="72" t="s">
        <v>37</v>
      </c>
      <c r="C306" s="49" t="s">
        <v>73</v>
      </c>
      <c r="D306" s="49" t="s">
        <v>45</v>
      </c>
      <c r="E306" s="19" t="s">
        <v>20</v>
      </c>
      <c r="F306" s="73">
        <v>850</v>
      </c>
      <c r="G306" s="175">
        <v>45</v>
      </c>
    </row>
    <row r="307" spans="1:7" s="64" customFormat="1" ht="12.75">
      <c r="A307" s="151" t="s">
        <v>21</v>
      </c>
      <c r="B307" s="70" t="s">
        <v>37</v>
      </c>
      <c r="C307" s="48" t="s">
        <v>73</v>
      </c>
      <c r="D307" s="48" t="s">
        <v>45</v>
      </c>
      <c r="E307" s="13" t="s">
        <v>22</v>
      </c>
      <c r="F307" s="71"/>
      <c r="G307" s="172">
        <f>G308</f>
        <v>250</v>
      </c>
    </row>
    <row r="308" spans="1:7" s="64" customFormat="1" ht="12.75">
      <c r="A308" s="104" t="s">
        <v>57</v>
      </c>
      <c r="B308" s="70" t="s">
        <v>37</v>
      </c>
      <c r="C308" s="48" t="s">
        <v>73</v>
      </c>
      <c r="D308" s="48" t="s">
        <v>45</v>
      </c>
      <c r="E308" s="13" t="s">
        <v>22</v>
      </c>
      <c r="F308" s="71">
        <v>200</v>
      </c>
      <c r="G308" s="172">
        <f>SUM(G309)</f>
        <v>250</v>
      </c>
    </row>
    <row r="309" spans="1:7" s="64" customFormat="1" ht="26.25">
      <c r="A309" s="113" t="s">
        <v>58</v>
      </c>
      <c r="B309" s="72" t="s">
        <v>37</v>
      </c>
      <c r="C309" s="49" t="s">
        <v>73</v>
      </c>
      <c r="D309" s="49" t="s">
        <v>45</v>
      </c>
      <c r="E309" s="19" t="s">
        <v>22</v>
      </c>
      <c r="F309" s="73">
        <v>240</v>
      </c>
      <c r="G309" s="174">
        <v>250</v>
      </c>
    </row>
    <row r="310" spans="1:7" s="64" customFormat="1" ht="12.75">
      <c r="A310" s="103" t="s">
        <v>403</v>
      </c>
      <c r="B310" s="70" t="s">
        <v>37</v>
      </c>
      <c r="C310" s="48" t="s">
        <v>73</v>
      </c>
      <c r="D310" s="48" t="s">
        <v>45</v>
      </c>
      <c r="E310" s="118" t="s">
        <v>392</v>
      </c>
      <c r="F310" s="71"/>
      <c r="G310" s="173">
        <f>G311</f>
        <v>17380</v>
      </c>
    </row>
    <row r="311" spans="1:7" s="64" customFormat="1" ht="26.25">
      <c r="A311" s="151" t="s">
        <v>388</v>
      </c>
      <c r="B311" s="70" t="s">
        <v>37</v>
      </c>
      <c r="C311" s="48" t="s">
        <v>73</v>
      </c>
      <c r="D311" s="48" t="s">
        <v>45</v>
      </c>
      <c r="E311" s="118" t="s">
        <v>393</v>
      </c>
      <c r="F311" s="71"/>
      <c r="G311" s="172">
        <f>G312</f>
        <v>17380</v>
      </c>
    </row>
    <row r="312" spans="1:7" s="204" customFormat="1" ht="12.75">
      <c r="A312" s="104" t="s">
        <v>162</v>
      </c>
      <c r="B312" s="70" t="s">
        <v>37</v>
      </c>
      <c r="C312" s="70" t="s">
        <v>73</v>
      </c>
      <c r="D312" s="70" t="s">
        <v>45</v>
      </c>
      <c r="E312" s="118" t="s">
        <v>393</v>
      </c>
      <c r="F312" s="159">
        <v>500</v>
      </c>
      <c r="G312" s="166">
        <f>G313</f>
        <v>17380</v>
      </c>
    </row>
    <row r="313" spans="1:7" s="204" customFormat="1" ht="12.75">
      <c r="A313" s="113" t="s">
        <v>62</v>
      </c>
      <c r="B313" s="72" t="s">
        <v>37</v>
      </c>
      <c r="C313" s="72" t="s">
        <v>73</v>
      </c>
      <c r="D313" s="72" t="s">
        <v>45</v>
      </c>
      <c r="E313" s="245" t="s">
        <v>393</v>
      </c>
      <c r="F313" s="161">
        <v>540</v>
      </c>
      <c r="G313" s="167">
        <v>17380</v>
      </c>
    </row>
    <row r="314" spans="1:7" s="64" customFormat="1" ht="26.25">
      <c r="A314" s="33" t="s">
        <v>27</v>
      </c>
      <c r="B314" s="66" t="s">
        <v>28</v>
      </c>
      <c r="C314" s="8"/>
      <c r="D314" s="8"/>
      <c r="E314" s="34"/>
      <c r="F314" s="34"/>
      <c r="G314" s="171">
        <f aca="true" t="shared" si="0" ref="G314:G322">SUM(G315)</f>
        <v>617</v>
      </c>
    </row>
    <row r="315" spans="1:7" s="64" customFormat="1" ht="12.75">
      <c r="A315" s="69" t="s">
        <v>44</v>
      </c>
      <c r="B315" s="66" t="s">
        <v>28</v>
      </c>
      <c r="C315" s="8" t="s">
        <v>45</v>
      </c>
      <c r="D315" s="8"/>
      <c r="E315" s="34"/>
      <c r="F315" s="34"/>
      <c r="G315" s="171">
        <f t="shared" si="0"/>
        <v>617</v>
      </c>
    </row>
    <row r="316" spans="1:7" s="64" customFormat="1" ht="26.25">
      <c r="A316" s="103" t="s">
        <v>51</v>
      </c>
      <c r="B316" s="70" t="s">
        <v>28</v>
      </c>
      <c r="C316" s="48" t="s">
        <v>45</v>
      </c>
      <c r="D316" s="48" t="s">
        <v>52</v>
      </c>
      <c r="E316" s="36"/>
      <c r="F316" s="36"/>
      <c r="G316" s="172">
        <f t="shared" si="0"/>
        <v>617</v>
      </c>
    </row>
    <row r="317" spans="1:7" s="64" customFormat="1" ht="26.25">
      <c r="A317" s="108" t="s">
        <v>53</v>
      </c>
      <c r="B317" s="70" t="s">
        <v>28</v>
      </c>
      <c r="C317" s="48" t="s">
        <v>45</v>
      </c>
      <c r="D317" s="48" t="s">
        <v>52</v>
      </c>
      <c r="E317" s="75" t="s">
        <v>54</v>
      </c>
      <c r="F317" s="75"/>
      <c r="G317" s="173">
        <f>SUM(G318,G321)</f>
        <v>617</v>
      </c>
    </row>
    <row r="318" spans="1:7" s="64" customFormat="1" ht="12.75">
      <c r="A318" s="108" t="s">
        <v>55</v>
      </c>
      <c r="B318" s="70" t="s">
        <v>28</v>
      </c>
      <c r="C318" s="48" t="s">
        <v>45</v>
      </c>
      <c r="D318" s="48" t="s">
        <v>52</v>
      </c>
      <c r="E318" s="85" t="s">
        <v>56</v>
      </c>
      <c r="F318" s="55"/>
      <c r="G318" s="172">
        <f t="shared" si="0"/>
        <v>375</v>
      </c>
    </row>
    <row r="319" spans="1:7" s="64" customFormat="1" ht="12.75">
      <c r="A319" s="108" t="s">
        <v>57</v>
      </c>
      <c r="B319" s="70" t="s">
        <v>28</v>
      </c>
      <c r="C319" s="48" t="s">
        <v>45</v>
      </c>
      <c r="D319" s="48" t="s">
        <v>52</v>
      </c>
      <c r="E319" s="85" t="s">
        <v>56</v>
      </c>
      <c r="F319" s="55">
        <v>200</v>
      </c>
      <c r="G319" s="172">
        <f t="shared" si="0"/>
        <v>375</v>
      </c>
    </row>
    <row r="320" spans="1:7" s="64" customFormat="1" ht="26.25">
      <c r="A320" s="110" t="s">
        <v>58</v>
      </c>
      <c r="B320" s="72" t="s">
        <v>28</v>
      </c>
      <c r="C320" s="49" t="s">
        <v>45</v>
      </c>
      <c r="D320" s="49" t="s">
        <v>52</v>
      </c>
      <c r="E320" s="86" t="s">
        <v>56</v>
      </c>
      <c r="F320" s="56">
        <v>240</v>
      </c>
      <c r="G320" s="174">
        <v>375</v>
      </c>
    </row>
    <row r="321" spans="1:7" s="64" customFormat="1" ht="26.25">
      <c r="A321" s="108" t="s">
        <v>327</v>
      </c>
      <c r="B321" s="70" t="s">
        <v>28</v>
      </c>
      <c r="C321" s="48" t="s">
        <v>45</v>
      </c>
      <c r="D321" s="48" t="s">
        <v>52</v>
      </c>
      <c r="E321" s="85" t="s">
        <v>328</v>
      </c>
      <c r="F321" s="55"/>
      <c r="G321" s="172">
        <f t="shared" si="0"/>
        <v>242</v>
      </c>
    </row>
    <row r="322" spans="1:7" s="64" customFormat="1" ht="12.75">
      <c r="A322" s="108" t="s">
        <v>61</v>
      </c>
      <c r="B322" s="70" t="s">
        <v>28</v>
      </c>
      <c r="C322" s="48" t="s">
        <v>45</v>
      </c>
      <c r="D322" s="48" t="s">
        <v>52</v>
      </c>
      <c r="E322" s="85" t="s">
        <v>328</v>
      </c>
      <c r="F322" s="55">
        <v>500</v>
      </c>
      <c r="G322" s="172">
        <f t="shared" si="0"/>
        <v>242</v>
      </c>
    </row>
    <row r="323" spans="1:7" s="64" customFormat="1" ht="12.75">
      <c r="A323" s="110" t="s">
        <v>62</v>
      </c>
      <c r="B323" s="72" t="s">
        <v>28</v>
      </c>
      <c r="C323" s="49" t="s">
        <v>45</v>
      </c>
      <c r="D323" s="49" t="s">
        <v>52</v>
      </c>
      <c r="E323" s="86" t="s">
        <v>328</v>
      </c>
      <c r="F323" s="56">
        <v>540</v>
      </c>
      <c r="G323" s="174">
        <v>242</v>
      </c>
    </row>
    <row r="324" spans="1:7" s="64" customFormat="1" ht="12.75">
      <c r="A324" s="87" t="s">
        <v>23</v>
      </c>
      <c r="B324" s="66"/>
      <c r="C324" s="81"/>
      <c r="D324" s="81"/>
      <c r="E324" s="34"/>
      <c r="F324" s="34"/>
      <c r="G324" s="171">
        <f>SUM(G314,G8)</f>
        <v>509486.8</v>
      </c>
    </row>
  </sheetData>
  <sheetProtection/>
  <mergeCells count="4">
    <mergeCell ref="A5:G6"/>
    <mergeCell ref="B1:G1"/>
    <mergeCell ref="B2:G2"/>
    <mergeCell ref="B3:G3"/>
  </mergeCells>
  <printOptions/>
  <pageMargins left="0.984251968503937" right="0.5905511811023623" top="0.5905511811023623" bottom="0.5905511811023623" header="0.31496062992125984" footer="0.31496062992125984"/>
  <pageSetup horizontalDpi="600" verticalDpi="600" orientation="portrait" paperSize="9" scale="71" r:id="rId1"/>
  <headerFooter>
    <oddFooter>&amp;CСтраница &amp;P</oddFooter>
  </headerFooter>
</worksheet>
</file>

<file path=xl/worksheets/sheet4.xml><?xml version="1.0" encoding="utf-8"?>
<worksheet xmlns="http://schemas.openxmlformats.org/spreadsheetml/2006/main" xmlns:r="http://schemas.openxmlformats.org/officeDocument/2006/relationships">
  <sheetPr>
    <tabColor theme="0"/>
  </sheetPr>
  <dimension ref="A1:H252"/>
  <sheetViews>
    <sheetView view="pageBreakPreview" zoomScale="80" zoomScaleSheetLayoutView="80" zoomScalePageLayoutView="0" workbookViewId="0" topLeftCell="A1">
      <selection activeCell="B2" sqref="B2:H2"/>
    </sheetView>
  </sheetViews>
  <sheetFormatPr defaultColWidth="9.140625" defaultRowHeight="15"/>
  <cols>
    <col min="1" max="1" width="70.28125" style="62" customWidth="1"/>
    <col min="2" max="2" width="4.00390625" style="2" bestFit="1" customWidth="1"/>
    <col min="3" max="3" width="3.140625" style="2" bestFit="1" customWidth="1"/>
    <col min="4" max="4" width="3.57421875" style="2" bestFit="1" customWidth="1"/>
    <col min="5" max="5" width="13.28125" style="2" bestFit="1" customWidth="1"/>
    <col min="6" max="6" width="4.00390625" style="2" bestFit="1" customWidth="1"/>
    <col min="7" max="7" width="10.28125" style="2" customWidth="1"/>
    <col min="8" max="8" width="9.7109375" style="2" customWidth="1"/>
    <col min="9" max="16384" width="8.8515625" style="2" customWidth="1"/>
  </cols>
  <sheetData>
    <row r="1" spans="1:8" ht="12.75" customHeight="1">
      <c r="A1" s="3"/>
      <c r="B1" s="390" t="s">
        <v>437</v>
      </c>
      <c r="C1" s="390"/>
      <c r="D1" s="390"/>
      <c r="E1" s="390"/>
      <c r="F1" s="390"/>
      <c r="G1" s="390"/>
      <c r="H1" s="390"/>
    </row>
    <row r="2" spans="1:8" ht="39" customHeight="1">
      <c r="A2" s="3"/>
      <c r="B2" s="393" t="s">
        <v>13</v>
      </c>
      <c r="C2" s="393"/>
      <c r="D2" s="393"/>
      <c r="E2" s="393"/>
      <c r="F2" s="393"/>
      <c r="G2" s="393"/>
      <c r="H2" s="393"/>
    </row>
    <row r="3" spans="2:8" ht="132" customHeight="1">
      <c r="B3" s="391" t="s">
        <v>456</v>
      </c>
      <c r="C3" s="391"/>
      <c r="D3" s="391"/>
      <c r="E3" s="391"/>
      <c r="F3" s="391"/>
      <c r="G3" s="391"/>
      <c r="H3" s="391"/>
    </row>
    <row r="4" spans="1:6" ht="12.75">
      <c r="A4" s="3"/>
      <c r="B4" s="63"/>
      <c r="C4" s="63"/>
      <c r="D4" s="63"/>
      <c r="E4" s="63"/>
      <c r="F4" s="63"/>
    </row>
    <row r="5" spans="1:8" ht="12.75" customHeight="1">
      <c r="A5" s="389" t="s">
        <v>438</v>
      </c>
      <c r="B5" s="389"/>
      <c r="C5" s="389"/>
      <c r="D5" s="389"/>
      <c r="E5" s="389"/>
      <c r="F5" s="389"/>
      <c r="G5" s="389"/>
      <c r="H5" s="389"/>
    </row>
    <row r="6" spans="1:8" ht="16.5" customHeight="1">
      <c r="A6" s="394"/>
      <c r="B6" s="394"/>
      <c r="C6" s="394"/>
      <c r="D6" s="394"/>
      <c r="E6" s="394"/>
      <c r="F6" s="394"/>
      <c r="G6" s="394"/>
      <c r="H6" s="394"/>
    </row>
    <row r="7" spans="1:8" s="64" customFormat="1" ht="52.5">
      <c r="A7" s="34" t="s">
        <v>24</v>
      </c>
      <c r="B7" s="43" t="s">
        <v>25</v>
      </c>
      <c r="C7" s="8" t="s">
        <v>40</v>
      </c>
      <c r="D7" s="8" t="s">
        <v>41</v>
      </c>
      <c r="E7" s="8" t="s">
        <v>42</v>
      </c>
      <c r="F7" s="8" t="s">
        <v>43</v>
      </c>
      <c r="G7" s="8" t="s">
        <v>439</v>
      </c>
      <c r="H7" s="8" t="s">
        <v>440</v>
      </c>
    </row>
    <row r="8" spans="1:8" s="64" customFormat="1" ht="26.25">
      <c r="A8" s="65" t="s">
        <v>26</v>
      </c>
      <c r="B8" s="66" t="s">
        <v>37</v>
      </c>
      <c r="C8" s="67"/>
      <c r="D8" s="67"/>
      <c r="E8" s="67"/>
      <c r="F8" s="67"/>
      <c r="G8" s="68">
        <f>G9+G41+G62+G104+G165+G180+G213+G227</f>
        <v>393214.30000000005</v>
      </c>
      <c r="H8" s="68">
        <f>SUM(H9,H41,H62,H104,H165,H180,H213,H227)</f>
        <v>354226.2</v>
      </c>
    </row>
    <row r="9" spans="1:8" s="64" customFormat="1" ht="12.75">
      <c r="A9" s="69" t="s">
        <v>44</v>
      </c>
      <c r="B9" s="66" t="s">
        <v>37</v>
      </c>
      <c r="C9" s="8" t="s">
        <v>45</v>
      </c>
      <c r="D9" s="8"/>
      <c r="E9" s="36"/>
      <c r="F9" s="36"/>
      <c r="G9" s="171">
        <f>SUM(G10,G16,G29,G35)</f>
        <v>27122.4</v>
      </c>
      <c r="H9" s="171">
        <f>SUM(H10,H16,H29,H35)</f>
        <v>27360</v>
      </c>
    </row>
    <row r="10" spans="1:8" s="64" customFormat="1" ht="26.25">
      <c r="A10" s="334" t="s">
        <v>411</v>
      </c>
      <c r="B10" s="70" t="s">
        <v>37</v>
      </c>
      <c r="C10" s="48" t="s">
        <v>45</v>
      </c>
      <c r="D10" s="48" t="s">
        <v>46</v>
      </c>
      <c r="E10" s="8"/>
      <c r="F10" s="8"/>
      <c r="G10" s="172">
        <f aca="true" t="shared" si="0" ref="G10:H14">G11</f>
        <v>1500</v>
      </c>
      <c r="H10" s="172">
        <f t="shared" si="0"/>
        <v>1500</v>
      </c>
    </row>
    <row r="11" spans="1:8" s="64" customFormat="1" ht="39">
      <c r="A11" s="57" t="s">
        <v>311</v>
      </c>
      <c r="B11" s="70" t="s">
        <v>37</v>
      </c>
      <c r="C11" s="48" t="s">
        <v>45</v>
      </c>
      <c r="D11" s="48" t="s">
        <v>46</v>
      </c>
      <c r="E11" s="71" t="s">
        <v>47</v>
      </c>
      <c r="F11" s="71"/>
      <c r="G11" s="173">
        <f t="shared" si="0"/>
        <v>1500</v>
      </c>
      <c r="H11" s="173">
        <f t="shared" si="0"/>
        <v>1500</v>
      </c>
    </row>
    <row r="12" spans="1:8" s="64" customFormat="1" ht="39">
      <c r="A12" s="37" t="s">
        <v>84</v>
      </c>
      <c r="B12" s="70" t="s">
        <v>37</v>
      </c>
      <c r="C12" s="48" t="s">
        <v>45</v>
      </c>
      <c r="D12" s="48" t="s">
        <v>46</v>
      </c>
      <c r="E12" s="36" t="s">
        <v>48</v>
      </c>
      <c r="F12" s="71"/>
      <c r="G12" s="172">
        <f t="shared" si="0"/>
        <v>1500</v>
      </c>
      <c r="H12" s="172">
        <f t="shared" si="0"/>
        <v>1500</v>
      </c>
    </row>
    <row r="13" spans="1:8" s="64" customFormat="1" ht="26.25">
      <c r="A13" s="45" t="s">
        <v>412</v>
      </c>
      <c r="B13" s="70" t="s">
        <v>37</v>
      </c>
      <c r="C13" s="48" t="s">
        <v>45</v>
      </c>
      <c r="D13" s="48" t="s">
        <v>46</v>
      </c>
      <c r="E13" s="36" t="s">
        <v>413</v>
      </c>
      <c r="F13" s="71"/>
      <c r="G13" s="172">
        <f t="shared" si="0"/>
        <v>1500</v>
      </c>
      <c r="H13" s="172">
        <f t="shared" si="0"/>
        <v>1500</v>
      </c>
    </row>
    <row r="14" spans="1:8" s="64" customFormat="1" ht="39">
      <c r="A14" s="35" t="s">
        <v>49</v>
      </c>
      <c r="B14" s="70" t="s">
        <v>37</v>
      </c>
      <c r="C14" s="48" t="s">
        <v>45</v>
      </c>
      <c r="D14" s="48" t="s">
        <v>46</v>
      </c>
      <c r="E14" s="36" t="s">
        <v>413</v>
      </c>
      <c r="F14" s="71">
        <v>100</v>
      </c>
      <c r="G14" s="172">
        <f t="shared" si="0"/>
        <v>1500</v>
      </c>
      <c r="H14" s="172">
        <f t="shared" si="0"/>
        <v>1500</v>
      </c>
    </row>
    <row r="15" spans="1:8" s="64" customFormat="1" ht="12.75">
      <c r="A15" s="46" t="s">
        <v>50</v>
      </c>
      <c r="B15" s="72" t="s">
        <v>37</v>
      </c>
      <c r="C15" s="49" t="s">
        <v>45</v>
      </c>
      <c r="D15" s="49" t="s">
        <v>46</v>
      </c>
      <c r="E15" s="39" t="s">
        <v>413</v>
      </c>
      <c r="F15" s="73">
        <v>120</v>
      </c>
      <c r="G15" s="174">
        <v>1500</v>
      </c>
      <c r="H15" s="174">
        <v>1500</v>
      </c>
    </row>
    <row r="16" spans="1:8" s="64" customFormat="1" ht="39">
      <c r="A16" s="57" t="s">
        <v>63</v>
      </c>
      <c r="B16" s="70" t="s">
        <v>37</v>
      </c>
      <c r="C16" s="74" t="s">
        <v>45</v>
      </c>
      <c r="D16" s="74" t="s">
        <v>64</v>
      </c>
      <c r="E16" s="36"/>
      <c r="F16" s="71"/>
      <c r="G16" s="172">
        <f>SUM(G17)</f>
        <v>24422.4</v>
      </c>
      <c r="H16" s="172">
        <f>SUM(H17)</f>
        <v>24660</v>
      </c>
    </row>
    <row r="17" spans="1:8" s="64" customFormat="1" ht="39">
      <c r="A17" s="57" t="s">
        <v>311</v>
      </c>
      <c r="B17" s="70" t="s">
        <v>37</v>
      </c>
      <c r="C17" s="48" t="s">
        <v>45</v>
      </c>
      <c r="D17" s="48" t="s">
        <v>64</v>
      </c>
      <c r="E17" s="71" t="s">
        <v>47</v>
      </c>
      <c r="F17" s="71"/>
      <c r="G17" s="173">
        <f>SUM(G18)</f>
        <v>24422.4</v>
      </c>
      <c r="H17" s="173">
        <f>SUM(H18)</f>
        <v>24660</v>
      </c>
    </row>
    <row r="18" spans="1:8" s="64" customFormat="1" ht="39">
      <c r="A18" s="335" t="s">
        <v>84</v>
      </c>
      <c r="B18" s="70" t="s">
        <v>37</v>
      </c>
      <c r="C18" s="74" t="s">
        <v>45</v>
      </c>
      <c r="D18" s="74" t="s">
        <v>64</v>
      </c>
      <c r="E18" s="36" t="s">
        <v>48</v>
      </c>
      <c r="F18" s="36"/>
      <c r="G18" s="172">
        <f>SUM(G19,G26)</f>
        <v>24422.4</v>
      </c>
      <c r="H18" s="172">
        <f>SUM(H19,H26)</f>
        <v>24660</v>
      </c>
    </row>
    <row r="19" spans="1:8" s="64" customFormat="1" ht="12.75">
      <c r="A19" s="35" t="s">
        <v>65</v>
      </c>
      <c r="B19" s="70" t="s">
        <v>37</v>
      </c>
      <c r="C19" s="48" t="s">
        <v>45</v>
      </c>
      <c r="D19" s="48" t="s">
        <v>64</v>
      </c>
      <c r="E19" s="75" t="s">
        <v>66</v>
      </c>
      <c r="F19" s="75"/>
      <c r="G19" s="172">
        <f>G20+G22+G24</f>
        <v>23422.4</v>
      </c>
      <c r="H19" s="172">
        <f>H20+H22+H24</f>
        <v>23160</v>
      </c>
    </row>
    <row r="20" spans="1:8" s="64" customFormat="1" ht="39">
      <c r="A20" s="35" t="s">
        <v>49</v>
      </c>
      <c r="B20" s="70" t="s">
        <v>37</v>
      </c>
      <c r="C20" s="48" t="s">
        <v>45</v>
      </c>
      <c r="D20" s="48" t="s">
        <v>64</v>
      </c>
      <c r="E20" s="55" t="s">
        <v>66</v>
      </c>
      <c r="F20" s="55">
        <v>100</v>
      </c>
      <c r="G20" s="172">
        <f>G21</f>
        <v>21960</v>
      </c>
      <c r="H20" s="172">
        <f>H21</f>
        <v>21128</v>
      </c>
    </row>
    <row r="21" spans="1:8" s="64" customFormat="1" ht="12.75">
      <c r="A21" s="38" t="s">
        <v>50</v>
      </c>
      <c r="B21" s="72" t="s">
        <v>37</v>
      </c>
      <c r="C21" s="49" t="s">
        <v>45</v>
      </c>
      <c r="D21" s="49" t="s">
        <v>64</v>
      </c>
      <c r="E21" s="56" t="s">
        <v>66</v>
      </c>
      <c r="F21" s="56">
        <v>120</v>
      </c>
      <c r="G21" s="174">
        <v>21960</v>
      </c>
      <c r="H21" s="174">
        <v>21128</v>
      </c>
    </row>
    <row r="22" spans="1:8" s="64" customFormat="1" ht="26.25">
      <c r="A22" s="37" t="s">
        <v>57</v>
      </c>
      <c r="B22" s="70" t="s">
        <v>37</v>
      </c>
      <c r="C22" s="48" t="s">
        <v>45</v>
      </c>
      <c r="D22" s="48" t="s">
        <v>64</v>
      </c>
      <c r="E22" s="55" t="s">
        <v>66</v>
      </c>
      <c r="F22" s="55">
        <v>200</v>
      </c>
      <c r="G22" s="172">
        <f>SUM(G23)</f>
        <v>1262.4</v>
      </c>
      <c r="H22" s="172">
        <f>SUM(H23)</f>
        <v>1832</v>
      </c>
    </row>
    <row r="23" spans="1:8" s="64" customFormat="1" ht="26.25">
      <c r="A23" s="41" t="s">
        <v>58</v>
      </c>
      <c r="B23" s="70" t="s">
        <v>37</v>
      </c>
      <c r="C23" s="74" t="s">
        <v>45</v>
      </c>
      <c r="D23" s="74" t="s">
        <v>64</v>
      </c>
      <c r="E23" s="56" t="s">
        <v>66</v>
      </c>
      <c r="F23" s="56">
        <v>240</v>
      </c>
      <c r="G23" s="174">
        <v>1262.4</v>
      </c>
      <c r="H23" s="174">
        <v>1832</v>
      </c>
    </row>
    <row r="24" spans="1:8" s="64" customFormat="1" ht="12.75">
      <c r="A24" s="35" t="s">
        <v>59</v>
      </c>
      <c r="B24" s="70" t="s">
        <v>37</v>
      </c>
      <c r="C24" s="74" t="s">
        <v>45</v>
      </c>
      <c r="D24" s="74" t="s">
        <v>64</v>
      </c>
      <c r="E24" s="55" t="s">
        <v>66</v>
      </c>
      <c r="F24" s="55">
        <v>800</v>
      </c>
      <c r="G24" s="172">
        <f>G25</f>
        <v>200</v>
      </c>
      <c r="H24" s="172">
        <f>H25</f>
        <v>200</v>
      </c>
    </row>
    <row r="25" spans="1:8" s="64" customFormat="1" ht="12.75">
      <c r="A25" s="46" t="s">
        <v>60</v>
      </c>
      <c r="B25" s="72" t="s">
        <v>37</v>
      </c>
      <c r="C25" s="49" t="s">
        <v>45</v>
      </c>
      <c r="D25" s="49" t="s">
        <v>64</v>
      </c>
      <c r="E25" s="56" t="s">
        <v>66</v>
      </c>
      <c r="F25" s="56">
        <v>850</v>
      </c>
      <c r="G25" s="174">
        <v>200</v>
      </c>
      <c r="H25" s="174">
        <v>200</v>
      </c>
    </row>
    <row r="26" spans="1:8" s="64" customFormat="1" ht="26.25">
      <c r="A26" s="37" t="s">
        <v>67</v>
      </c>
      <c r="B26" s="70" t="s">
        <v>37</v>
      </c>
      <c r="C26" s="74" t="s">
        <v>45</v>
      </c>
      <c r="D26" s="74" t="s">
        <v>64</v>
      </c>
      <c r="E26" s="36" t="s">
        <v>68</v>
      </c>
      <c r="F26" s="36"/>
      <c r="G26" s="172">
        <f>G27</f>
        <v>1000</v>
      </c>
      <c r="H26" s="172">
        <f>H27</f>
        <v>1500</v>
      </c>
    </row>
    <row r="27" spans="1:8" s="64" customFormat="1" ht="26.25">
      <c r="A27" s="35" t="s">
        <v>57</v>
      </c>
      <c r="B27" s="70" t="s">
        <v>37</v>
      </c>
      <c r="C27" s="74" t="s">
        <v>45</v>
      </c>
      <c r="D27" s="74" t="s">
        <v>64</v>
      </c>
      <c r="E27" s="36" t="s">
        <v>68</v>
      </c>
      <c r="F27" s="36">
        <v>200</v>
      </c>
      <c r="G27" s="172">
        <f>G28</f>
        <v>1000</v>
      </c>
      <c r="H27" s="172">
        <f>H28</f>
        <v>1500</v>
      </c>
    </row>
    <row r="28" spans="1:8" s="64" customFormat="1" ht="26.25">
      <c r="A28" s="38" t="s">
        <v>58</v>
      </c>
      <c r="B28" s="72" t="s">
        <v>37</v>
      </c>
      <c r="C28" s="76" t="s">
        <v>45</v>
      </c>
      <c r="D28" s="76" t="s">
        <v>64</v>
      </c>
      <c r="E28" s="39" t="s">
        <v>68</v>
      </c>
      <c r="F28" s="39">
        <v>240</v>
      </c>
      <c r="G28" s="174">
        <v>1000</v>
      </c>
      <c r="H28" s="174">
        <v>1500</v>
      </c>
    </row>
    <row r="29" spans="1:8" s="64" customFormat="1" ht="12.75">
      <c r="A29" s="335" t="s">
        <v>72</v>
      </c>
      <c r="B29" s="70" t="s">
        <v>37</v>
      </c>
      <c r="C29" s="74" t="s">
        <v>45</v>
      </c>
      <c r="D29" s="74" t="s">
        <v>73</v>
      </c>
      <c r="E29" s="36"/>
      <c r="F29" s="36"/>
      <c r="G29" s="172">
        <f aca="true" t="shared" si="1" ref="G29:H33">G30</f>
        <v>1000</v>
      </c>
      <c r="H29" s="172">
        <f t="shared" si="1"/>
        <v>1000</v>
      </c>
    </row>
    <row r="30" spans="1:8" s="64" customFormat="1" ht="39">
      <c r="A30" s="57" t="s">
        <v>299</v>
      </c>
      <c r="B30" s="70" t="s">
        <v>37</v>
      </c>
      <c r="C30" s="48" t="s">
        <v>45</v>
      </c>
      <c r="D30" s="48" t="s">
        <v>73</v>
      </c>
      <c r="E30" s="71" t="s">
        <v>47</v>
      </c>
      <c r="F30" s="71"/>
      <c r="G30" s="173">
        <f t="shared" si="1"/>
        <v>1000</v>
      </c>
      <c r="H30" s="173">
        <f t="shared" si="1"/>
        <v>1000</v>
      </c>
    </row>
    <row r="31" spans="1:8" s="64" customFormat="1" ht="12.75">
      <c r="A31" s="35" t="s">
        <v>85</v>
      </c>
      <c r="B31" s="70" t="s">
        <v>37</v>
      </c>
      <c r="C31" s="48" t="s">
        <v>45</v>
      </c>
      <c r="D31" s="48" t="s">
        <v>73</v>
      </c>
      <c r="E31" s="71" t="s">
        <v>74</v>
      </c>
      <c r="F31" s="71"/>
      <c r="G31" s="172">
        <f t="shared" si="1"/>
        <v>1000</v>
      </c>
      <c r="H31" s="172">
        <f t="shared" si="1"/>
        <v>1000</v>
      </c>
    </row>
    <row r="32" spans="1:8" s="64" customFormat="1" ht="39">
      <c r="A32" s="37" t="s">
        <v>75</v>
      </c>
      <c r="B32" s="70" t="s">
        <v>37</v>
      </c>
      <c r="C32" s="48" t="s">
        <v>45</v>
      </c>
      <c r="D32" s="48" t="s">
        <v>73</v>
      </c>
      <c r="E32" s="77" t="s">
        <v>76</v>
      </c>
      <c r="F32" s="71"/>
      <c r="G32" s="172">
        <f t="shared" si="1"/>
        <v>1000</v>
      </c>
      <c r="H32" s="172">
        <f t="shared" si="1"/>
        <v>1000</v>
      </c>
    </row>
    <row r="33" spans="1:8" s="64" customFormat="1" ht="12.75">
      <c r="A33" s="35" t="s">
        <v>59</v>
      </c>
      <c r="B33" s="70" t="s">
        <v>37</v>
      </c>
      <c r="C33" s="48" t="s">
        <v>45</v>
      </c>
      <c r="D33" s="48" t="s">
        <v>73</v>
      </c>
      <c r="E33" s="77" t="s">
        <v>76</v>
      </c>
      <c r="F33" s="71">
        <v>800</v>
      </c>
      <c r="G33" s="172">
        <f t="shared" si="1"/>
        <v>1000</v>
      </c>
      <c r="H33" s="172">
        <f t="shared" si="1"/>
        <v>1000</v>
      </c>
    </row>
    <row r="34" spans="1:8" s="64" customFormat="1" ht="12.75">
      <c r="A34" s="38" t="s">
        <v>77</v>
      </c>
      <c r="B34" s="72" t="s">
        <v>37</v>
      </c>
      <c r="C34" s="49" t="s">
        <v>45</v>
      </c>
      <c r="D34" s="49" t="s">
        <v>73</v>
      </c>
      <c r="E34" s="78" t="s">
        <v>76</v>
      </c>
      <c r="F34" s="73">
        <v>870</v>
      </c>
      <c r="G34" s="174">
        <v>1000</v>
      </c>
      <c r="H34" s="174">
        <v>1000</v>
      </c>
    </row>
    <row r="35" spans="1:8" s="64" customFormat="1" ht="12.75">
      <c r="A35" s="335" t="s">
        <v>78</v>
      </c>
      <c r="B35" s="70" t="s">
        <v>37</v>
      </c>
      <c r="C35" s="74" t="s">
        <v>45</v>
      </c>
      <c r="D35" s="74" t="s">
        <v>79</v>
      </c>
      <c r="E35" s="36"/>
      <c r="F35" s="36"/>
      <c r="G35" s="172">
        <f>SUM(G36)</f>
        <v>200</v>
      </c>
      <c r="H35" s="172">
        <f>SUM(H36)</f>
        <v>200</v>
      </c>
    </row>
    <row r="36" spans="1:8" s="64" customFormat="1" ht="39">
      <c r="A36" s="57" t="s">
        <v>311</v>
      </c>
      <c r="B36" s="70" t="s">
        <v>37</v>
      </c>
      <c r="C36" s="74" t="s">
        <v>45</v>
      </c>
      <c r="D36" s="74" t="s">
        <v>79</v>
      </c>
      <c r="E36" s="71" t="s">
        <v>47</v>
      </c>
      <c r="F36" s="36"/>
      <c r="G36" s="172">
        <f>SUM(G37)</f>
        <v>200</v>
      </c>
      <c r="H36" s="172">
        <f>SUM(H37)</f>
        <v>200</v>
      </c>
    </row>
    <row r="37" spans="1:8" s="64" customFormat="1" ht="26.25">
      <c r="A37" s="35" t="s">
        <v>86</v>
      </c>
      <c r="B37" s="70" t="s">
        <v>37</v>
      </c>
      <c r="C37" s="74" t="s">
        <v>45</v>
      </c>
      <c r="D37" s="74" t="s">
        <v>79</v>
      </c>
      <c r="E37" s="36" t="s">
        <v>80</v>
      </c>
      <c r="F37" s="36"/>
      <c r="G37" s="172">
        <f aca="true" t="shared" si="2" ref="G37:H39">G38</f>
        <v>200</v>
      </c>
      <c r="H37" s="172">
        <f t="shared" si="2"/>
        <v>200</v>
      </c>
    </row>
    <row r="38" spans="1:8" s="64" customFormat="1" ht="26.25">
      <c r="A38" s="37" t="s">
        <v>81</v>
      </c>
      <c r="B38" s="70" t="s">
        <v>37</v>
      </c>
      <c r="C38" s="74" t="s">
        <v>45</v>
      </c>
      <c r="D38" s="74" t="s">
        <v>79</v>
      </c>
      <c r="E38" s="79" t="s">
        <v>82</v>
      </c>
      <c r="F38" s="36"/>
      <c r="G38" s="172">
        <f t="shared" si="2"/>
        <v>200</v>
      </c>
      <c r="H38" s="172">
        <f t="shared" si="2"/>
        <v>200</v>
      </c>
    </row>
    <row r="39" spans="1:8" s="64" customFormat="1" ht="26.25">
      <c r="A39" s="45" t="s">
        <v>57</v>
      </c>
      <c r="B39" s="70" t="s">
        <v>37</v>
      </c>
      <c r="C39" s="74" t="s">
        <v>45</v>
      </c>
      <c r="D39" s="74" t="s">
        <v>79</v>
      </c>
      <c r="E39" s="79" t="s">
        <v>82</v>
      </c>
      <c r="F39" s="36">
        <v>200</v>
      </c>
      <c r="G39" s="172">
        <f t="shared" si="2"/>
        <v>200</v>
      </c>
      <c r="H39" s="172">
        <f t="shared" si="2"/>
        <v>200</v>
      </c>
    </row>
    <row r="40" spans="1:8" s="64" customFormat="1" ht="26.25">
      <c r="A40" s="38" t="s">
        <v>58</v>
      </c>
      <c r="B40" s="72" t="s">
        <v>37</v>
      </c>
      <c r="C40" s="76" t="s">
        <v>45</v>
      </c>
      <c r="D40" s="76" t="s">
        <v>79</v>
      </c>
      <c r="E40" s="80" t="s">
        <v>82</v>
      </c>
      <c r="F40" s="39">
        <v>240</v>
      </c>
      <c r="G40" s="174">
        <v>200</v>
      </c>
      <c r="H40" s="174">
        <v>200</v>
      </c>
    </row>
    <row r="41" spans="1:8" s="64" customFormat="1" ht="12.75">
      <c r="A41" s="336" t="s">
        <v>115</v>
      </c>
      <c r="B41" s="66" t="s">
        <v>37</v>
      </c>
      <c r="C41" s="81" t="s">
        <v>52</v>
      </c>
      <c r="D41" s="81"/>
      <c r="E41" s="34"/>
      <c r="F41" s="34"/>
      <c r="G41" s="171">
        <f>SUM(G42,G52)</f>
        <v>800</v>
      </c>
      <c r="H41" s="171">
        <f>SUM(H42,H52)</f>
        <v>2510</v>
      </c>
    </row>
    <row r="42" spans="1:8" s="64" customFormat="1" ht="26.25">
      <c r="A42" s="335" t="s">
        <v>116</v>
      </c>
      <c r="B42" s="70" t="s">
        <v>37</v>
      </c>
      <c r="C42" s="74" t="s">
        <v>52</v>
      </c>
      <c r="D42" s="74" t="s">
        <v>117</v>
      </c>
      <c r="E42" s="36"/>
      <c r="F42" s="36"/>
      <c r="G42" s="172">
        <f>G43</f>
        <v>240</v>
      </c>
      <c r="H42" s="172">
        <f>H43</f>
        <v>1640</v>
      </c>
    </row>
    <row r="43" spans="1:8" s="64" customFormat="1" ht="39">
      <c r="A43" s="57" t="s">
        <v>441</v>
      </c>
      <c r="B43" s="70" t="s">
        <v>37</v>
      </c>
      <c r="C43" s="48" t="s">
        <v>52</v>
      </c>
      <c r="D43" s="48" t="s">
        <v>117</v>
      </c>
      <c r="E43" s="13" t="s">
        <v>118</v>
      </c>
      <c r="F43" s="71"/>
      <c r="G43" s="173">
        <f>G48+G44</f>
        <v>240</v>
      </c>
      <c r="H43" s="173">
        <f>H48+H44</f>
        <v>1640</v>
      </c>
    </row>
    <row r="44" spans="1:8" s="64" customFormat="1" ht="26.25">
      <c r="A44" s="35" t="s">
        <v>87</v>
      </c>
      <c r="B44" s="70" t="s">
        <v>37</v>
      </c>
      <c r="C44" s="74" t="s">
        <v>52</v>
      </c>
      <c r="D44" s="74" t="s">
        <v>117</v>
      </c>
      <c r="E44" s="48" t="s">
        <v>201</v>
      </c>
      <c r="F44" s="36"/>
      <c r="G44" s="172">
        <f aca="true" t="shared" si="3" ref="G44:H46">SUM(G45)</f>
        <v>240</v>
      </c>
      <c r="H44" s="172">
        <f t="shared" si="3"/>
        <v>240</v>
      </c>
    </row>
    <row r="45" spans="1:8" s="64" customFormat="1" ht="12.75">
      <c r="A45" s="40" t="s">
        <v>203</v>
      </c>
      <c r="B45" s="70" t="s">
        <v>37</v>
      </c>
      <c r="C45" s="74" t="s">
        <v>52</v>
      </c>
      <c r="D45" s="74" t="s">
        <v>117</v>
      </c>
      <c r="E45" s="48" t="s">
        <v>202</v>
      </c>
      <c r="F45" s="14"/>
      <c r="G45" s="173">
        <f t="shared" si="3"/>
        <v>240</v>
      </c>
      <c r="H45" s="173">
        <f t="shared" si="3"/>
        <v>240</v>
      </c>
    </row>
    <row r="46" spans="1:8" s="64" customFormat="1" ht="26.25">
      <c r="A46" s="27" t="s">
        <v>57</v>
      </c>
      <c r="B46" s="70" t="s">
        <v>37</v>
      </c>
      <c r="C46" s="74" t="s">
        <v>52</v>
      </c>
      <c r="D46" s="74" t="s">
        <v>117</v>
      </c>
      <c r="E46" s="48" t="s">
        <v>202</v>
      </c>
      <c r="F46" s="16" t="s">
        <v>120</v>
      </c>
      <c r="G46" s="173">
        <f t="shared" si="3"/>
        <v>240</v>
      </c>
      <c r="H46" s="173">
        <f t="shared" si="3"/>
        <v>240</v>
      </c>
    </row>
    <row r="47" spans="1:8" s="64" customFormat="1" ht="26.25">
      <c r="A47" s="18" t="s">
        <v>58</v>
      </c>
      <c r="B47" s="72" t="s">
        <v>37</v>
      </c>
      <c r="C47" s="76" t="s">
        <v>52</v>
      </c>
      <c r="D47" s="76" t="s">
        <v>117</v>
      </c>
      <c r="E47" s="49" t="s">
        <v>202</v>
      </c>
      <c r="F47" s="20" t="s">
        <v>121</v>
      </c>
      <c r="G47" s="175">
        <v>240</v>
      </c>
      <c r="H47" s="175">
        <v>240</v>
      </c>
    </row>
    <row r="48" spans="1:8" s="64" customFormat="1" ht="39">
      <c r="A48" s="35" t="s">
        <v>88</v>
      </c>
      <c r="B48" s="70" t="s">
        <v>37</v>
      </c>
      <c r="C48" s="74" t="s">
        <v>52</v>
      </c>
      <c r="D48" s="74" t="s">
        <v>117</v>
      </c>
      <c r="E48" s="48" t="s">
        <v>119</v>
      </c>
      <c r="F48" s="36"/>
      <c r="G48" s="172">
        <f aca="true" t="shared" si="4" ref="G48:H50">SUM(G49)</f>
        <v>0</v>
      </c>
      <c r="H48" s="172">
        <f t="shared" si="4"/>
        <v>1400</v>
      </c>
    </row>
    <row r="49" spans="1:8" s="64" customFormat="1" ht="26.25">
      <c r="A49" s="40" t="s">
        <v>414</v>
      </c>
      <c r="B49" s="70" t="s">
        <v>37</v>
      </c>
      <c r="C49" s="74" t="s">
        <v>52</v>
      </c>
      <c r="D49" s="74" t="s">
        <v>117</v>
      </c>
      <c r="E49" s="48" t="s">
        <v>415</v>
      </c>
      <c r="F49" s="14"/>
      <c r="G49" s="173">
        <f t="shared" si="4"/>
        <v>0</v>
      </c>
      <c r="H49" s="173">
        <f t="shared" si="4"/>
        <v>1400</v>
      </c>
    </row>
    <row r="50" spans="1:8" s="64" customFormat="1" ht="26.25">
      <c r="A50" s="27" t="s">
        <v>57</v>
      </c>
      <c r="B50" s="70" t="s">
        <v>37</v>
      </c>
      <c r="C50" s="74" t="s">
        <v>52</v>
      </c>
      <c r="D50" s="74" t="s">
        <v>117</v>
      </c>
      <c r="E50" s="48" t="s">
        <v>415</v>
      </c>
      <c r="F50" s="16" t="s">
        <v>120</v>
      </c>
      <c r="G50" s="173">
        <f t="shared" si="4"/>
        <v>0</v>
      </c>
      <c r="H50" s="173">
        <f t="shared" si="4"/>
        <v>1400</v>
      </c>
    </row>
    <row r="51" spans="1:8" s="64" customFormat="1" ht="26.25">
      <c r="A51" s="18" t="s">
        <v>58</v>
      </c>
      <c r="B51" s="72" t="s">
        <v>37</v>
      </c>
      <c r="C51" s="76" t="s">
        <v>52</v>
      </c>
      <c r="D51" s="76" t="s">
        <v>117</v>
      </c>
      <c r="E51" s="49" t="s">
        <v>415</v>
      </c>
      <c r="F51" s="20" t="s">
        <v>121</v>
      </c>
      <c r="G51" s="175">
        <v>0</v>
      </c>
      <c r="H51" s="175">
        <v>1400</v>
      </c>
    </row>
    <row r="52" spans="1:8" s="64" customFormat="1" ht="26.25">
      <c r="A52" s="35" t="s">
        <v>285</v>
      </c>
      <c r="B52" s="70" t="s">
        <v>37</v>
      </c>
      <c r="C52" s="74" t="s">
        <v>52</v>
      </c>
      <c r="D52" s="74" t="s">
        <v>122</v>
      </c>
      <c r="E52" s="48"/>
      <c r="F52" s="36"/>
      <c r="G52" s="172">
        <f>SUM(G53)</f>
        <v>560</v>
      </c>
      <c r="H52" s="172">
        <f>SUM(H53)</f>
        <v>870</v>
      </c>
    </row>
    <row r="53" spans="1:8" s="64" customFormat="1" ht="39">
      <c r="A53" s="57" t="s">
        <v>300</v>
      </c>
      <c r="B53" s="70" t="s">
        <v>37</v>
      </c>
      <c r="C53" s="74" t="s">
        <v>52</v>
      </c>
      <c r="D53" s="74" t="s">
        <v>122</v>
      </c>
      <c r="E53" s="13" t="s">
        <v>118</v>
      </c>
      <c r="F53" s="36"/>
      <c r="G53" s="172">
        <f>SUM(G54,G58)</f>
        <v>560</v>
      </c>
      <c r="H53" s="172">
        <f>SUM(H54,H58)</f>
        <v>870</v>
      </c>
    </row>
    <row r="54" spans="1:8" s="64" customFormat="1" ht="26.25">
      <c r="A54" s="35" t="s">
        <v>89</v>
      </c>
      <c r="B54" s="70" t="s">
        <v>37</v>
      </c>
      <c r="C54" s="74" t="s">
        <v>52</v>
      </c>
      <c r="D54" s="74" t="s">
        <v>122</v>
      </c>
      <c r="E54" s="48" t="s">
        <v>123</v>
      </c>
      <c r="F54" s="36"/>
      <c r="G54" s="172">
        <f>SUM(G56)</f>
        <v>300</v>
      </c>
      <c r="H54" s="172">
        <f>SUM(H56)</f>
        <v>600</v>
      </c>
    </row>
    <row r="55" spans="1:8" s="64" customFormat="1" ht="12.75">
      <c r="A55" s="35" t="s">
        <v>124</v>
      </c>
      <c r="B55" s="70" t="s">
        <v>37</v>
      </c>
      <c r="C55" s="74" t="s">
        <v>52</v>
      </c>
      <c r="D55" s="74" t="s">
        <v>122</v>
      </c>
      <c r="E55" s="48" t="s">
        <v>123</v>
      </c>
      <c r="F55" s="36"/>
      <c r="G55" s="172">
        <f>SUM(G56)</f>
        <v>300</v>
      </c>
      <c r="H55" s="172">
        <f>SUM(H56)</f>
        <v>600</v>
      </c>
    </row>
    <row r="56" spans="1:8" s="64" customFormat="1" ht="26.25">
      <c r="A56" s="37" t="s">
        <v>57</v>
      </c>
      <c r="B56" s="70" t="s">
        <v>37</v>
      </c>
      <c r="C56" s="74" t="s">
        <v>52</v>
      </c>
      <c r="D56" s="74" t="s">
        <v>122</v>
      </c>
      <c r="E56" s="48" t="s">
        <v>125</v>
      </c>
      <c r="F56" s="36">
        <v>200</v>
      </c>
      <c r="G56" s="172">
        <f>G57</f>
        <v>300</v>
      </c>
      <c r="H56" s="172">
        <f>H57</f>
        <v>600</v>
      </c>
    </row>
    <row r="57" spans="1:8" s="64" customFormat="1" ht="26.25">
      <c r="A57" s="41" t="s">
        <v>58</v>
      </c>
      <c r="B57" s="72" t="s">
        <v>37</v>
      </c>
      <c r="C57" s="76" t="s">
        <v>52</v>
      </c>
      <c r="D57" s="76" t="s">
        <v>122</v>
      </c>
      <c r="E57" s="49" t="s">
        <v>125</v>
      </c>
      <c r="F57" s="39">
        <v>240</v>
      </c>
      <c r="G57" s="174">
        <v>300</v>
      </c>
      <c r="H57" s="174">
        <v>600</v>
      </c>
    </row>
    <row r="58" spans="1:8" s="64" customFormat="1" ht="26.25">
      <c r="A58" s="35" t="s">
        <v>90</v>
      </c>
      <c r="B58" s="70" t="s">
        <v>37</v>
      </c>
      <c r="C58" s="74" t="s">
        <v>52</v>
      </c>
      <c r="D58" s="74" t="s">
        <v>122</v>
      </c>
      <c r="E58" s="48" t="s">
        <v>126</v>
      </c>
      <c r="F58" s="36"/>
      <c r="G58" s="172">
        <f>SUM(G59)</f>
        <v>260</v>
      </c>
      <c r="H58" s="172">
        <f>SUM(H59)</f>
        <v>270</v>
      </c>
    </row>
    <row r="59" spans="1:8" s="64" customFormat="1" ht="26.25">
      <c r="A59" s="35" t="s">
        <v>127</v>
      </c>
      <c r="B59" s="70" t="s">
        <v>37</v>
      </c>
      <c r="C59" s="74" t="s">
        <v>52</v>
      </c>
      <c r="D59" s="74" t="s">
        <v>122</v>
      </c>
      <c r="E59" s="48" t="s">
        <v>128</v>
      </c>
      <c r="F59" s="36"/>
      <c r="G59" s="172">
        <f>SUM(G60)</f>
        <v>260</v>
      </c>
      <c r="H59" s="172">
        <f>SUM(H60)</f>
        <v>270</v>
      </c>
    </row>
    <row r="60" spans="1:8" s="64" customFormat="1" ht="26.25">
      <c r="A60" s="37" t="s">
        <v>57</v>
      </c>
      <c r="B60" s="70" t="s">
        <v>37</v>
      </c>
      <c r="C60" s="74" t="s">
        <v>52</v>
      </c>
      <c r="D60" s="74" t="s">
        <v>122</v>
      </c>
      <c r="E60" s="48" t="s">
        <v>128</v>
      </c>
      <c r="F60" s="36">
        <v>200</v>
      </c>
      <c r="G60" s="172">
        <f>G61</f>
        <v>260</v>
      </c>
      <c r="H60" s="172">
        <f>H61</f>
        <v>270</v>
      </c>
    </row>
    <row r="61" spans="1:8" s="64" customFormat="1" ht="26.25">
      <c r="A61" s="41" t="s">
        <v>58</v>
      </c>
      <c r="B61" s="72" t="s">
        <v>37</v>
      </c>
      <c r="C61" s="76" t="s">
        <v>52</v>
      </c>
      <c r="D61" s="76" t="s">
        <v>122</v>
      </c>
      <c r="E61" s="49" t="s">
        <v>128</v>
      </c>
      <c r="F61" s="39">
        <v>240</v>
      </c>
      <c r="G61" s="174">
        <v>260</v>
      </c>
      <c r="H61" s="174">
        <v>270</v>
      </c>
    </row>
    <row r="62" spans="1:8" s="64" customFormat="1" ht="12.75">
      <c r="A62" s="336" t="s">
        <v>284</v>
      </c>
      <c r="B62" s="66" t="s">
        <v>37</v>
      </c>
      <c r="C62" s="81" t="s">
        <v>64</v>
      </c>
      <c r="D62" s="81"/>
      <c r="E62" s="34"/>
      <c r="F62" s="34"/>
      <c r="G62" s="171">
        <f>SUM(G63,G70,G90,G83)</f>
        <v>23820</v>
      </c>
      <c r="H62" s="171">
        <f>SUM(H63,H70,H90)</f>
        <v>28565</v>
      </c>
    </row>
    <row r="63" spans="1:8" s="64" customFormat="1" ht="12.75">
      <c r="A63" s="335" t="s">
        <v>129</v>
      </c>
      <c r="B63" s="70" t="s">
        <v>37</v>
      </c>
      <c r="C63" s="74" t="s">
        <v>64</v>
      </c>
      <c r="D63" s="74" t="s">
        <v>130</v>
      </c>
      <c r="E63" s="36"/>
      <c r="F63" s="36"/>
      <c r="G63" s="172">
        <f>SUM(G64)</f>
        <v>12173</v>
      </c>
      <c r="H63" s="172">
        <f>SUM(H64)</f>
        <v>10959</v>
      </c>
    </row>
    <row r="64" spans="1:8" s="64" customFormat="1" ht="39">
      <c r="A64" s="335" t="s">
        <v>301</v>
      </c>
      <c r="B64" s="70" t="s">
        <v>37</v>
      </c>
      <c r="C64" s="74" t="s">
        <v>64</v>
      </c>
      <c r="D64" s="74" t="s">
        <v>130</v>
      </c>
      <c r="E64" s="48" t="s">
        <v>131</v>
      </c>
      <c r="F64" s="36"/>
      <c r="G64" s="172">
        <f>SUM(G65)</f>
        <v>12173</v>
      </c>
      <c r="H64" s="172">
        <f>SUM(H65)</f>
        <v>10959</v>
      </c>
    </row>
    <row r="65" spans="1:8" s="64" customFormat="1" ht="12.75">
      <c r="A65" s="335" t="s">
        <v>111</v>
      </c>
      <c r="B65" s="70" t="s">
        <v>37</v>
      </c>
      <c r="C65" s="74" t="s">
        <v>64</v>
      </c>
      <c r="D65" s="74" t="s">
        <v>130</v>
      </c>
      <c r="E65" s="48" t="s">
        <v>132</v>
      </c>
      <c r="F65" s="36"/>
      <c r="G65" s="172">
        <f>G66</f>
        <v>12173</v>
      </c>
      <c r="H65" s="172">
        <f>H66</f>
        <v>10959</v>
      </c>
    </row>
    <row r="66" spans="1:8" s="64" customFormat="1" ht="39">
      <c r="A66" s="335" t="s">
        <v>92</v>
      </c>
      <c r="B66" s="70" t="s">
        <v>37</v>
      </c>
      <c r="C66" s="74" t="s">
        <v>64</v>
      </c>
      <c r="D66" s="74" t="s">
        <v>130</v>
      </c>
      <c r="E66" s="48" t="s">
        <v>133</v>
      </c>
      <c r="F66" s="36"/>
      <c r="G66" s="172">
        <f>G67</f>
        <v>12173</v>
      </c>
      <c r="H66" s="172">
        <f>H67</f>
        <v>10959</v>
      </c>
    </row>
    <row r="67" spans="1:8" s="64" customFormat="1" ht="39">
      <c r="A67" s="35" t="s">
        <v>323</v>
      </c>
      <c r="B67" s="70" t="s">
        <v>37</v>
      </c>
      <c r="C67" s="74" t="s">
        <v>64</v>
      </c>
      <c r="D67" s="74" t="s">
        <v>130</v>
      </c>
      <c r="E67" s="48" t="s">
        <v>325</v>
      </c>
      <c r="F67" s="36"/>
      <c r="G67" s="172">
        <f>SUM(G68)</f>
        <v>12173</v>
      </c>
      <c r="H67" s="172">
        <f>SUM(H68)</f>
        <v>10959</v>
      </c>
    </row>
    <row r="68" spans="1:8" s="64" customFormat="1" ht="12.75">
      <c r="A68" s="15" t="s">
        <v>162</v>
      </c>
      <c r="B68" s="70" t="s">
        <v>37</v>
      </c>
      <c r="C68" s="74" t="s">
        <v>64</v>
      </c>
      <c r="D68" s="74" t="s">
        <v>130</v>
      </c>
      <c r="E68" s="48" t="s">
        <v>325</v>
      </c>
      <c r="F68" s="71">
        <v>500</v>
      </c>
      <c r="G68" s="172">
        <f>G69</f>
        <v>12173</v>
      </c>
      <c r="H68" s="172">
        <f>H69</f>
        <v>10959</v>
      </c>
    </row>
    <row r="69" spans="1:8" s="64" customFormat="1" ht="12.75">
      <c r="A69" s="59" t="s">
        <v>62</v>
      </c>
      <c r="B69" s="72" t="s">
        <v>37</v>
      </c>
      <c r="C69" s="76" t="s">
        <v>64</v>
      </c>
      <c r="D69" s="76" t="s">
        <v>130</v>
      </c>
      <c r="E69" s="49" t="s">
        <v>325</v>
      </c>
      <c r="F69" s="73">
        <v>540</v>
      </c>
      <c r="G69" s="174">
        <v>12173</v>
      </c>
      <c r="H69" s="174">
        <v>10959</v>
      </c>
    </row>
    <row r="70" spans="1:8" s="64" customFormat="1" ht="12.75">
      <c r="A70" s="335" t="s">
        <v>134</v>
      </c>
      <c r="B70" s="70" t="s">
        <v>37</v>
      </c>
      <c r="C70" s="74" t="s">
        <v>64</v>
      </c>
      <c r="D70" s="74" t="s">
        <v>117</v>
      </c>
      <c r="E70" s="36"/>
      <c r="F70" s="36"/>
      <c r="G70" s="172">
        <f aca="true" t="shared" si="5" ref="G70:H72">SUM(G71)</f>
        <v>10500</v>
      </c>
      <c r="H70" s="172">
        <f t="shared" si="5"/>
        <v>16986</v>
      </c>
    </row>
    <row r="71" spans="1:8" s="64" customFormat="1" ht="39">
      <c r="A71" s="335" t="s">
        <v>301</v>
      </c>
      <c r="B71" s="70" t="s">
        <v>37</v>
      </c>
      <c r="C71" s="74" t="s">
        <v>64</v>
      </c>
      <c r="D71" s="74" t="s">
        <v>117</v>
      </c>
      <c r="E71" s="48" t="s">
        <v>131</v>
      </c>
      <c r="F71" s="34"/>
      <c r="G71" s="172">
        <f t="shared" si="5"/>
        <v>10500</v>
      </c>
      <c r="H71" s="172">
        <f t="shared" si="5"/>
        <v>16986</v>
      </c>
    </row>
    <row r="72" spans="1:8" s="64" customFormat="1" ht="12.75">
      <c r="A72" s="335" t="s">
        <v>110</v>
      </c>
      <c r="B72" s="70" t="s">
        <v>37</v>
      </c>
      <c r="C72" s="74" t="s">
        <v>64</v>
      </c>
      <c r="D72" s="74" t="s">
        <v>117</v>
      </c>
      <c r="E72" s="48" t="s">
        <v>135</v>
      </c>
      <c r="F72" s="34"/>
      <c r="G72" s="172">
        <f t="shared" si="5"/>
        <v>10500</v>
      </c>
      <c r="H72" s="172">
        <f t="shared" si="5"/>
        <v>16986</v>
      </c>
    </row>
    <row r="73" spans="1:8" s="64" customFormat="1" ht="39">
      <c r="A73" s="35" t="s">
        <v>93</v>
      </c>
      <c r="B73" s="70" t="s">
        <v>37</v>
      </c>
      <c r="C73" s="74" t="s">
        <v>64</v>
      </c>
      <c r="D73" s="74" t="s">
        <v>117</v>
      </c>
      <c r="E73" s="48" t="s">
        <v>136</v>
      </c>
      <c r="F73" s="34"/>
      <c r="G73" s="172">
        <f>SUM(G74,G77,G80)</f>
        <v>10500</v>
      </c>
      <c r="H73" s="172">
        <f>SUM(H74,H77,H80)</f>
        <v>16986</v>
      </c>
    </row>
    <row r="74" spans="1:8" s="64" customFormat="1" ht="12.75">
      <c r="A74" s="35" t="s">
        <v>137</v>
      </c>
      <c r="B74" s="70" t="s">
        <v>37</v>
      </c>
      <c r="C74" s="74" t="s">
        <v>64</v>
      </c>
      <c r="D74" s="74" t="s">
        <v>117</v>
      </c>
      <c r="E74" s="48" t="s">
        <v>138</v>
      </c>
      <c r="F74" s="36"/>
      <c r="G74" s="172">
        <f>SUM(G75)</f>
        <v>4500</v>
      </c>
      <c r="H74" s="172">
        <f>SUM(H75)</f>
        <v>5500</v>
      </c>
    </row>
    <row r="75" spans="1:8" s="64" customFormat="1" ht="26.25">
      <c r="A75" s="15" t="s">
        <v>57</v>
      </c>
      <c r="B75" s="70" t="s">
        <v>37</v>
      </c>
      <c r="C75" s="74" t="s">
        <v>64</v>
      </c>
      <c r="D75" s="74" t="s">
        <v>117</v>
      </c>
      <c r="E75" s="48" t="s">
        <v>138</v>
      </c>
      <c r="F75" s="71">
        <v>200</v>
      </c>
      <c r="G75" s="172">
        <f>G76</f>
        <v>4500</v>
      </c>
      <c r="H75" s="172">
        <f>H76</f>
        <v>5500</v>
      </c>
    </row>
    <row r="76" spans="1:8" s="64" customFormat="1" ht="26.25">
      <c r="A76" s="59" t="s">
        <v>58</v>
      </c>
      <c r="B76" s="72" t="s">
        <v>37</v>
      </c>
      <c r="C76" s="76" t="s">
        <v>64</v>
      </c>
      <c r="D76" s="76" t="s">
        <v>117</v>
      </c>
      <c r="E76" s="49" t="s">
        <v>138</v>
      </c>
      <c r="F76" s="73">
        <v>240</v>
      </c>
      <c r="G76" s="174">
        <v>4500</v>
      </c>
      <c r="H76" s="174">
        <v>5500</v>
      </c>
    </row>
    <row r="77" spans="1:8" s="64" customFormat="1" ht="26.25">
      <c r="A77" s="35" t="s">
        <v>139</v>
      </c>
      <c r="B77" s="70" t="s">
        <v>37</v>
      </c>
      <c r="C77" s="74" t="s">
        <v>64</v>
      </c>
      <c r="D77" s="74" t="s">
        <v>117</v>
      </c>
      <c r="E77" s="48" t="s">
        <v>140</v>
      </c>
      <c r="F77" s="36"/>
      <c r="G77" s="172">
        <f>SUM(G78)</f>
        <v>3500</v>
      </c>
      <c r="H77" s="172">
        <f>SUM(H78)</f>
        <v>6500</v>
      </c>
    </row>
    <row r="78" spans="1:8" s="64" customFormat="1" ht="26.25">
      <c r="A78" s="15" t="s">
        <v>57</v>
      </c>
      <c r="B78" s="70" t="s">
        <v>37</v>
      </c>
      <c r="C78" s="74" t="s">
        <v>64</v>
      </c>
      <c r="D78" s="74" t="s">
        <v>117</v>
      </c>
      <c r="E78" s="48" t="s">
        <v>140</v>
      </c>
      <c r="F78" s="71">
        <v>200</v>
      </c>
      <c r="G78" s="172">
        <f>G79</f>
        <v>3500</v>
      </c>
      <c r="H78" s="172">
        <f>H79</f>
        <v>6500</v>
      </c>
    </row>
    <row r="79" spans="1:8" s="64" customFormat="1" ht="26.25">
      <c r="A79" s="59" t="s">
        <v>58</v>
      </c>
      <c r="B79" s="72" t="s">
        <v>37</v>
      </c>
      <c r="C79" s="76" t="s">
        <v>64</v>
      </c>
      <c r="D79" s="76" t="s">
        <v>117</v>
      </c>
      <c r="E79" s="49" t="s">
        <v>140</v>
      </c>
      <c r="F79" s="73">
        <v>240</v>
      </c>
      <c r="G79" s="174">
        <v>3500</v>
      </c>
      <c r="H79" s="174">
        <v>6500</v>
      </c>
    </row>
    <row r="80" spans="1:8" s="64" customFormat="1" ht="39">
      <c r="A80" s="35" t="s">
        <v>141</v>
      </c>
      <c r="B80" s="70" t="s">
        <v>37</v>
      </c>
      <c r="C80" s="74" t="s">
        <v>64</v>
      </c>
      <c r="D80" s="74" t="s">
        <v>117</v>
      </c>
      <c r="E80" s="48" t="s">
        <v>142</v>
      </c>
      <c r="F80" s="36"/>
      <c r="G80" s="172">
        <f>SUM(G81)</f>
        <v>2500</v>
      </c>
      <c r="H80" s="172">
        <f>SUM(H81)</f>
        <v>4986</v>
      </c>
    </row>
    <row r="81" spans="1:8" s="64" customFormat="1" ht="26.25">
      <c r="A81" s="15" t="s">
        <v>57</v>
      </c>
      <c r="B81" s="70" t="s">
        <v>37</v>
      </c>
      <c r="C81" s="74" t="s">
        <v>64</v>
      </c>
      <c r="D81" s="74" t="s">
        <v>117</v>
      </c>
      <c r="E81" s="48" t="s">
        <v>142</v>
      </c>
      <c r="F81" s="71">
        <v>200</v>
      </c>
      <c r="G81" s="172">
        <f>G82</f>
        <v>2500</v>
      </c>
      <c r="H81" s="172">
        <f>H82</f>
        <v>4986</v>
      </c>
    </row>
    <row r="82" spans="1:8" s="64" customFormat="1" ht="26.25">
      <c r="A82" s="59" t="s">
        <v>58</v>
      </c>
      <c r="B82" s="72" t="s">
        <v>37</v>
      </c>
      <c r="C82" s="76" t="s">
        <v>64</v>
      </c>
      <c r="D82" s="76" t="s">
        <v>117</v>
      </c>
      <c r="E82" s="49" t="s">
        <v>142</v>
      </c>
      <c r="F82" s="73">
        <v>240</v>
      </c>
      <c r="G82" s="174">
        <v>2500</v>
      </c>
      <c r="H82" s="174">
        <v>4986</v>
      </c>
    </row>
    <row r="83" spans="1:8" s="64" customFormat="1" ht="12.75">
      <c r="A83" s="335" t="s">
        <v>326</v>
      </c>
      <c r="B83" s="70" t="s">
        <v>37</v>
      </c>
      <c r="C83" s="74" t="s">
        <v>64</v>
      </c>
      <c r="D83" s="74" t="s">
        <v>250</v>
      </c>
      <c r="E83" s="36"/>
      <c r="F83" s="36"/>
      <c r="G83" s="172">
        <f aca="true" t="shared" si="6" ref="G83:H85">SUM(G84)</f>
        <v>527</v>
      </c>
      <c r="H83" s="172">
        <f t="shared" si="6"/>
        <v>0</v>
      </c>
    </row>
    <row r="84" spans="1:8" s="64" customFormat="1" ht="39">
      <c r="A84" s="335" t="s">
        <v>303</v>
      </c>
      <c r="B84" s="70" t="s">
        <v>37</v>
      </c>
      <c r="C84" s="74" t="s">
        <v>64</v>
      </c>
      <c r="D84" s="74" t="s">
        <v>250</v>
      </c>
      <c r="E84" s="48" t="s">
        <v>152</v>
      </c>
      <c r="F84" s="34"/>
      <c r="G84" s="172">
        <f t="shared" si="6"/>
        <v>527</v>
      </c>
      <c r="H84" s="172">
        <f t="shared" si="6"/>
        <v>0</v>
      </c>
    </row>
    <row r="85" spans="1:8" s="64" customFormat="1" ht="12.75">
      <c r="A85" s="335" t="s">
        <v>95</v>
      </c>
      <c r="B85" s="70" t="s">
        <v>37</v>
      </c>
      <c r="C85" s="74" t="s">
        <v>64</v>
      </c>
      <c r="D85" s="74" t="s">
        <v>250</v>
      </c>
      <c r="E85" s="48" t="s">
        <v>153</v>
      </c>
      <c r="F85" s="34"/>
      <c r="G85" s="172">
        <f t="shared" si="6"/>
        <v>527</v>
      </c>
      <c r="H85" s="172">
        <f t="shared" si="6"/>
        <v>0</v>
      </c>
    </row>
    <row r="86" spans="1:8" s="64" customFormat="1" ht="26.25">
      <c r="A86" s="337" t="s">
        <v>400</v>
      </c>
      <c r="B86" s="70" t="s">
        <v>37</v>
      </c>
      <c r="C86" s="74" t="s">
        <v>64</v>
      </c>
      <c r="D86" s="74" t="s">
        <v>250</v>
      </c>
      <c r="E86" s="293" t="s">
        <v>354</v>
      </c>
      <c r="F86" s="34"/>
      <c r="G86" s="172">
        <f>G87</f>
        <v>527</v>
      </c>
      <c r="H86" s="172">
        <f>SUM(H87)</f>
        <v>0</v>
      </c>
    </row>
    <row r="87" spans="1:8" s="64" customFormat="1" ht="26.25">
      <c r="A87" s="35" t="s">
        <v>396</v>
      </c>
      <c r="B87" s="70" t="s">
        <v>37</v>
      </c>
      <c r="C87" s="74" t="s">
        <v>64</v>
      </c>
      <c r="D87" s="74" t="s">
        <v>250</v>
      </c>
      <c r="E87" s="293" t="s">
        <v>355</v>
      </c>
      <c r="F87" s="36"/>
      <c r="G87" s="172">
        <f>SUM(G88)</f>
        <v>527</v>
      </c>
      <c r="H87" s="172">
        <f>SUM(H88)</f>
        <v>0</v>
      </c>
    </row>
    <row r="88" spans="1:8" s="64" customFormat="1" ht="26.25">
      <c r="A88" s="15" t="s">
        <v>57</v>
      </c>
      <c r="B88" s="70" t="s">
        <v>37</v>
      </c>
      <c r="C88" s="74" t="s">
        <v>64</v>
      </c>
      <c r="D88" s="74" t="s">
        <v>250</v>
      </c>
      <c r="E88" s="293" t="s">
        <v>355</v>
      </c>
      <c r="F88" s="71">
        <v>200</v>
      </c>
      <c r="G88" s="172">
        <f>G89</f>
        <v>527</v>
      </c>
      <c r="H88" s="172">
        <f>H89</f>
        <v>0</v>
      </c>
    </row>
    <row r="89" spans="1:8" s="64" customFormat="1" ht="26.25">
      <c r="A89" s="59" t="s">
        <v>58</v>
      </c>
      <c r="B89" s="72" t="s">
        <v>37</v>
      </c>
      <c r="C89" s="76" t="s">
        <v>64</v>
      </c>
      <c r="D89" s="76" t="s">
        <v>250</v>
      </c>
      <c r="E89" s="293" t="s">
        <v>355</v>
      </c>
      <c r="F89" s="73">
        <v>240</v>
      </c>
      <c r="G89" s="174">
        <v>527</v>
      </c>
      <c r="H89" s="174">
        <v>0</v>
      </c>
    </row>
    <row r="90" spans="1:8" s="64" customFormat="1" ht="12.75">
      <c r="A90" s="335" t="s">
        <v>143</v>
      </c>
      <c r="B90" s="70" t="s">
        <v>37</v>
      </c>
      <c r="C90" s="74" t="s">
        <v>64</v>
      </c>
      <c r="D90" s="74" t="s">
        <v>144</v>
      </c>
      <c r="E90" s="36"/>
      <c r="F90" s="36"/>
      <c r="G90" s="172">
        <f>SUM(G91,G99)</f>
        <v>620</v>
      </c>
      <c r="H90" s="172">
        <f>SUM(H91,H99)</f>
        <v>620</v>
      </c>
    </row>
    <row r="91" spans="1:8" s="64" customFormat="1" ht="52.5">
      <c r="A91" s="35" t="s">
        <v>302</v>
      </c>
      <c r="B91" s="70" t="s">
        <v>37</v>
      </c>
      <c r="C91" s="48" t="s">
        <v>64</v>
      </c>
      <c r="D91" s="48" t="s">
        <v>144</v>
      </c>
      <c r="E91" s="36" t="s">
        <v>145</v>
      </c>
      <c r="F91" s="71"/>
      <c r="G91" s="173">
        <f>SUM(G92)</f>
        <v>120</v>
      </c>
      <c r="H91" s="173">
        <f>SUM(H92)</f>
        <v>120</v>
      </c>
    </row>
    <row r="92" spans="1:8" s="64" customFormat="1" ht="26.25">
      <c r="A92" s="35" t="s">
        <v>94</v>
      </c>
      <c r="B92" s="70" t="s">
        <v>37</v>
      </c>
      <c r="C92" s="74" t="s">
        <v>64</v>
      </c>
      <c r="D92" s="74" t="s">
        <v>144</v>
      </c>
      <c r="E92" s="36" t="s">
        <v>146</v>
      </c>
      <c r="F92" s="71"/>
      <c r="G92" s="172">
        <f>SUM(G93,G96)</f>
        <v>120</v>
      </c>
      <c r="H92" s="172">
        <f>SUM(H93,H96)</f>
        <v>120</v>
      </c>
    </row>
    <row r="93" spans="1:8" s="64" customFormat="1" ht="26.25">
      <c r="A93" s="35" t="s">
        <v>416</v>
      </c>
      <c r="B93" s="70" t="s">
        <v>37</v>
      </c>
      <c r="C93" s="74" t="s">
        <v>64</v>
      </c>
      <c r="D93" s="74" t="s">
        <v>144</v>
      </c>
      <c r="E93" s="36" t="s">
        <v>417</v>
      </c>
      <c r="F93" s="71"/>
      <c r="G93" s="172">
        <f>G94</f>
        <v>30</v>
      </c>
      <c r="H93" s="172">
        <f>H94</f>
        <v>30</v>
      </c>
    </row>
    <row r="94" spans="1:8" s="64" customFormat="1" ht="26.25">
      <c r="A94" s="15" t="s">
        <v>57</v>
      </c>
      <c r="B94" s="70" t="s">
        <v>37</v>
      </c>
      <c r="C94" s="74" t="s">
        <v>64</v>
      </c>
      <c r="D94" s="74" t="s">
        <v>144</v>
      </c>
      <c r="E94" s="36" t="s">
        <v>417</v>
      </c>
      <c r="F94" s="71">
        <v>200</v>
      </c>
      <c r="G94" s="172">
        <f>G95</f>
        <v>30</v>
      </c>
      <c r="H94" s="172">
        <f>H95</f>
        <v>30</v>
      </c>
    </row>
    <row r="95" spans="1:8" s="64" customFormat="1" ht="26.25">
      <c r="A95" s="59" t="s">
        <v>58</v>
      </c>
      <c r="B95" s="72" t="s">
        <v>37</v>
      </c>
      <c r="C95" s="76" t="s">
        <v>64</v>
      </c>
      <c r="D95" s="76" t="s">
        <v>144</v>
      </c>
      <c r="E95" s="39" t="s">
        <v>417</v>
      </c>
      <c r="F95" s="73">
        <v>240</v>
      </c>
      <c r="G95" s="174">
        <v>30</v>
      </c>
      <c r="H95" s="174">
        <v>30</v>
      </c>
    </row>
    <row r="96" spans="1:8" s="64" customFormat="1" ht="12.75">
      <c r="A96" s="35" t="s">
        <v>147</v>
      </c>
      <c r="B96" s="70" t="s">
        <v>37</v>
      </c>
      <c r="C96" s="74" t="s">
        <v>64</v>
      </c>
      <c r="D96" s="74" t="s">
        <v>144</v>
      </c>
      <c r="E96" s="36" t="s">
        <v>148</v>
      </c>
      <c r="F96" s="36"/>
      <c r="G96" s="172">
        <f>G98</f>
        <v>90</v>
      </c>
      <c r="H96" s="172">
        <f>H98</f>
        <v>90</v>
      </c>
    </row>
    <row r="97" spans="1:8" s="64" customFormat="1" ht="26.25">
      <c r="A97" s="15" t="s">
        <v>57</v>
      </c>
      <c r="B97" s="70" t="s">
        <v>37</v>
      </c>
      <c r="C97" s="74" t="s">
        <v>64</v>
      </c>
      <c r="D97" s="74" t="s">
        <v>144</v>
      </c>
      <c r="E97" s="36" t="s">
        <v>148</v>
      </c>
      <c r="F97" s="71">
        <v>200</v>
      </c>
      <c r="G97" s="172">
        <f>G98</f>
        <v>90</v>
      </c>
      <c r="H97" s="172">
        <f>H98</f>
        <v>90</v>
      </c>
    </row>
    <row r="98" spans="1:8" s="64" customFormat="1" ht="26.25">
      <c r="A98" s="59" t="s">
        <v>58</v>
      </c>
      <c r="B98" s="72" t="s">
        <v>37</v>
      </c>
      <c r="C98" s="76" t="s">
        <v>64</v>
      </c>
      <c r="D98" s="76" t="s">
        <v>144</v>
      </c>
      <c r="E98" s="39" t="s">
        <v>148</v>
      </c>
      <c r="F98" s="73">
        <v>240</v>
      </c>
      <c r="G98" s="174">
        <v>90</v>
      </c>
      <c r="H98" s="174">
        <v>90</v>
      </c>
    </row>
    <row r="99" spans="1:8" s="64" customFormat="1" ht="39">
      <c r="A99" s="57" t="s">
        <v>299</v>
      </c>
      <c r="B99" s="70" t="s">
        <v>37</v>
      </c>
      <c r="C99" s="74" t="s">
        <v>64</v>
      </c>
      <c r="D99" s="74" t="s">
        <v>144</v>
      </c>
      <c r="E99" s="36" t="s">
        <v>47</v>
      </c>
      <c r="F99" s="73"/>
      <c r="G99" s="172">
        <f>SUM(G100)</f>
        <v>500</v>
      </c>
      <c r="H99" s="172">
        <f>SUM(H100)</f>
        <v>500</v>
      </c>
    </row>
    <row r="100" spans="1:8" s="64" customFormat="1" ht="26.25">
      <c r="A100" s="35" t="s">
        <v>86</v>
      </c>
      <c r="B100" s="70" t="s">
        <v>37</v>
      </c>
      <c r="C100" s="74" t="s">
        <v>64</v>
      </c>
      <c r="D100" s="74" t="s">
        <v>144</v>
      </c>
      <c r="E100" s="36" t="s">
        <v>80</v>
      </c>
      <c r="F100" s="36"/>
      <c r="G100" s="172">
        <f aca="true" t="shared" si="7" ref="G100:H102">G101</f>
        <v>500</v>
      </c>
      <c r="H100" s="172">
        <f t="shared" si="7"/>
        <v>500</v>
      </c>
    </row>
    <row r="101" spans="1:8" s="64" customFormat="1" ht="26.25">
      <c r="A101" s="37" t="s">
        <v>149</v>
      </c>
      <c r="B101" s="70" t="s">
        <v>37</v>
      </c>
      <c r="C101" s="74" t="s">
        <v>64</v>
      </c>
      <c r="D101" s="74" t="s">
        <v>144</v>
      </c>
      <c r="E101" s="79" t="s">
        <v>150</v>
      </c>
      <c r="F101" s="36"/>
      <c r="G101" s="172">
        <f t="shared" si="7"/>
        <v>500</v>
      </c>
      <c r="H101" s="172">
        <f t="shared" si="7"/>
        <v>500</v>
      </c>
    </row>
    <row r="102" spans="1:8" s="64" customFormat="1" ht="26.25">
      <c r="A102" s="45" t="s">
        <v>57</v>
      </c>
      <c r="B102" s="70" t="s">
        <v>37</v>
      </c>
      <c r="C102" s="74" t="s">
        <v>64</v>
      </c>
      <c r="D102" s="74" t="s">
        <v>144</v>
      </c>
      <c r="E102" s="79" t="s">
        <v>150</v>
      </c>
      <c r="F102" s="36">
        <v>200</v>
      </c>
      <c r="G102" s="172">
        <f t="shared" si="7"/>
        <v>500</v>
      </c>
      <c r="H102" s="172">
        <f t="shared" si="7"/>
        <v>500</v>
      </c>
    </row>
    <row r="103" spans="1:8" s="64" customFormat="1" ht="26.25">
      <c r="A103" s="38" t="s">
        <v>58</v>
      </c>
      <c r="B103" s="72" t="s">
        <v>37</v>
      </c>
      <c r="C103" s="76" t="s">
        <v>64</v>
      </c>
      <c r="D103" s="76" t="s">
        <v>144</v>
      </c>
      <c r="E103" s="80" t="s">
        <v>150</v>
      </c>
      <c r="F103" s="39">
        <v>240</v>
      </c>
      <c r="G103" s="174">
        <v>500</v>
      </c>
      <c r="H103" s="174">
        <v>500</v>
      </c>
    </row>
    <row r="104" spans="1:8" s="64" customFormat="1" ht="12.75">
      <c r="A104" s="336" t="s">
        <v>283</v>
      </c>
      <c r="B104" s="66" t="s">
        <v>37</v>
      </c>
      <c r="C104" s="81" t="s">
        <v>151</v>
      </c>
      <c r="D104" s="81"/>
      <c r="E104" s="34"/>
      <c r="F104" s="34"/>
      <c r="G104" s="171">
        <f>SUM(G105,G133,G122)</f>
        <v>161435.5</v>
      </c>
      <c r="H104" s="171">
        <f>SUM(H105,H133,H122)</f>
        <v>111110</v>
      </c>
    </row>
    <row r="105" spans="1:8" s="64" customFormat="1" ht="12.75">
      <c r="A105" s="335" t="s">
        <v>282</v>
      </c>
      <c r="B105" s="70" t="s">
        <v>37</v>
      </c>
      <c r="C105" s="74" t="s">
        <v>151</v>
      </c>
      <c r="D105" s="74" t="s">
        <v>45</v>
      </c>
      <c r="E105" s="36"/>
      <c r="F105" s="36"/>
      <c r="G105" s="172">
        <f>SUM(G106,G116)</f>
        <v>40217</v>
      </c>
      <c r="H105" s="172">
        <f>SUM(H106,H116)</f>
        <v>58184</v>
      </c>
    </row>
    <row r="106" spans="1:8" s="64" customFormat="1" ht="39">
      <c r="A106" s="15" t="s">
        <v>303</v>
      </c>
      <c r="B106" s="70" t="s">
        <v>37</v>
      </c>
      <c r="C106" s="74" t="s">
        <v>151</v>
      </c>
      <c r="D106" s="74" t="s">
        <v>45</v>
      </c>
      <c r="E106" s="48" t="s">
        <v>152</v>
      </c>
      <c r="F106" s="82"/>
      <c r="G106" s="172">
        <f>SUM(G107)</f>
        <v>1682.5</v>
      </c>
      <c r="H106" s="172">
        <f>SUM(H107)</f>
        <v>1495.5</v>
      </c>
    </row>
    <row r="107" spans="1:8" s="64" customFormat="1" ht="12.75">
      <c r="A107" s="15" t="s">
        <v>95</v>
      </c>
      <c r="B107" s="70" t="s">
        <v>37</v>
      </c>
      <c r="C107" s="74" t="s">
        <v>151</v>
      </c>
      <c r="D107" s="74" t="s">
        <v>45</v>
      </c>
      <c r="E107" s="48" t="s">
        <v>153</v>
      </c>
      <c r="F107" s="16"/>
      <c r="G107" s="173">
        <f>SUM(G108,G112)</f>
        <v>1682.5</v>
      </c>
      <c r="H107" s="173">
        <f>SUM(H108,H112)</f>
        <v>1495.5</v>
      </c>
    </row>
    <row r="108" spans="1:8" s="64" customFormat="1" ht="12.75">
      <c r="A108" s="15" t="s">
        <v>442</v>
      </c>
      <c r="B108" s="70" t="s">
        <v>37</v>
      </c>
      <c r="C108" s="74" t="s">
        <v>151</v>
      </c>
      <c r="D108" s="74" t="s">
        <v>45</v>
      </c>
      <c r="E108" s="48" t="s">
        <v>292</v>
      </c>
      <c r="F108" s="16"/>
      <c r="G108" s="173">
        <f aca="true" t="shared" si="8" ref="G108:H110">SUM(G109)</f>
        <v>0</v>
      </c>
      <c r="H108" s="173">
        <f t="shared" si="8"/>
        <v>200</v>
      </c>
    </row>
    <row r="109" spans="1:8" s="64" customFormat="1" ht="26.25">
      <c r="A109" s="338" t="s">
        <v>294</v>
      </c>
      <c r="B109" s="70" t="s">
        <v>37</v>
      </c>
      <c r="C109" s="74" t="s">
        <v>151</v>
      </c>
      <c r="D109" s="74" t="s">
        <v>45</v>
      </c>
      <c r="E109" s="48" t="s">
        <v>291</v>
      </c>
      <c r="F109" s="16"/>
      <c r="G109" s="173">
        <f t="shared" si="8"/>
        <v>0</v>
      </c>
      <c r="H109" s="173">
        <f t="shared" si="8"/>
        <v>200</v>
      </c>
    </row>
    <row r="110" spans="1:8" s="64" customFormat="1" ht="26.25">
      <c r="A110" s="30" t="s">
        <v>57</v>
      </c>
      <c r="B110" s="70" t="s">
        <v>37</v>
      </c>
      <c r="C110" s="74" t="s">
        <v>151</v>
      </c>
      <c r="D110" s="74" t="s">
        <v>45</v>
      </c>
      <c r="E110" s="48" t="s">
        <v>291</v>
      </c>
      <c r="F110" s="16" t="s">
        <v>120</v>
      </c>
      <c r="G110" s="173">
        <f t="shared" si="8"/>
        <v>0</v>
      </c>
      <c r="H110" s="173">
        <f t="shared" si="8"/>
        <v>200</v>
      </c>
    </row>
    <row r="111" spans="1:8" s="64" customFormat="1" ht="26.25">
      <c r="A111" s="339" t="s">
        <v>58</v>
      </c>
      <c r="B111" s="72" t="s">
        <v>37</v>
      </c>
      <c r="C111" s="76" t="s">
        <v>151</v>
      </c>
      <c r="D111" s="76" t="s">
        <v>45</v>
      </c>
      <c r="E111" s="49" t="s">
        <v>291</v>
      </c>
      <c r="F111" s="20" t="s">
        <v>121</v>
      </c>
      <c r="G111" s="175">
        <v>0</v>
      </c>
      <c r="H111" s="175">
        <v>200</v>
      </c>
    </row>
    <row r="112" spans="1:8" s="64" customFormat="1" ht="26.25">
      <c r="A112" s="15" t="s">
        <v>418</v>
      </c>
      <c r="B112" s="70" t="s">
        <v>37</v>
      </c>
      <c r="C112" s="74" t="s">
        <v>151</v>
      </c>
      <c r="D112" s="74" t="s">
        <v>45</v>
      </c>
      <c r="E112" s="48" t="s">
        <v>154</v>
      </c>
      <c r="F112" s="16"/>
      <c r="G112" s="173">
        <f aca="true" t="shared" si="9" ref="G112:H114">SUM(G113)</f>
        <v>1682.5</v>
      </c>
      <c r="H112" s="173">
        <f t="shared" si="9"/>
        <v>1295.5</v>
      </c>
    </row>
    <row r="113" spans="1:8" s="64" customFormat="1" ht="26.25">
      <c r="A113" s="338" t="s">
        <v>155</v>
      </c>
      <c r="B113" s="70" t="s">
        <v>37</v>
      </c>
      <c r="C113" s="74" t="s">
        <v>151</v>
      </c>
      <c r="D113" s="74" t="s">
        <v>45</v>
      </c>
      <c r="E113" s="48" t="s">
        <v>156</v>
      </c>
      <c r="F113" s="16"/>
      <c r="G113" s="173">
        <f t="shared" si="9"/>
        <v>1682.5</v>
      </c>
      <c r="H113" s="173">
        <f t="shared" si="9"/>
        <v>1295.5</v>
      </c>
    </row>
    <row r="114" spans="1:8" s="64" customFormat="1" ht="26.25">
      <c r="A114" s="30" t="s">
        <v>57</v>
      </c>
      <c r="B114" s="70" t="s">
        <v>37</v>
      </c>
      <c r="C114" s="74" t="s">
        <v>151</v>
      </c>
      <c r="D114" s="74" t="s">
        <v>45</v>
      </c>
      <c r="E114" s="48" t="s">
        <v>156</v>
      </c>
      <c r="F114" s="16" t="s">
        <v>120</v>
      </c>
      <c r="G114" s="173">
        <f t="shared" si="9"/>
        <v>1682.5</v>
      </c>
      <c r="H114" s="173">
        <f t="shared" si="9"/>
        <v>1295.5</v>
      </c>
    </row>
    <row r="115" spans="1:8" s="64" customFormat="1" ht="26.25">
      <c r="A115" s="339" t="s">
        <v>58</v>
      </c>
      <c r="B115" s="72" t="s">
        <v>37</v>
      </c>
      <c r="C115" s="76" t="s">
        <v>151</v>
      </c>
      <c r="D115" s="76" t="s">
        <v>45</v>
      </c>
      <c r="E115" s="49" t="s">
        <v>156</v>
      </c>
      <c r="F115" s="20" t="s">
        <v>121</v>
      </c>
      <c r="G115" s="175">
        <v>1682.5</v>
      </c>
      <c r="H115" s="175">
        <v>1295.5</v>
      </c>
    </row>
    <row r="116" spans="1:8" s="64" customFormat="1" ht="39">
      <c r="A116" s="129" t="s">
        <v>304</v>
      </c>
      <c r="B116" s="70" t="s">
        <v>37</v>
      </c>
      <c r="C116" s="102" t="s">
        <v>151</v>
      </c>
      <c r="D116" s="102" t="s">
        <v>45</v>
      </c>
      <c r="E116" s="102" t="s">
        <v>263</v>
      </c>
      <c r="F116" s="99"/>
      <c r="G116" s="164">
        <f>G117</f>
        <v>38534.5</v>
      </c>
      <c r="H116" s="164">
        <f>H117</f>
        <v>56688.5</v>
      </c>
    </row>
    <row r="117" spans="1:8" s="64" customFormat="1" ht="26.25">
      <c r="A117" s="130" t="s">
        <v>305</v>
      </c>
      <c r="B117" s="70" t="s">
        <v>37</v>
      </c>
      <c r="C117" s="102" t="s">
        <v>151</v>
      </c>
      <c r="D117" s="102" t="s">
        <v>45</v>
      </c>
      <c r="E117" s="102" t="s">
        <v>262</v>
      </c>
      <c r="F117" s="101"/>
      <c r="G117" s="168">
        <f>SUM(G118)</f>
        <v>38534.5</v>
      </c>
      <c r="H117" s="168">
        <f>SUM(H118)</f>
        <v>56688.5</v>
      </c>
    </row>
    <row r="118" spans="1:8" s="64" customFormat="1" ht="26.25">
      <c r="A118" s="130" t="s">
        <v>306</v>
      </c>
      <c r="B118" s="70" t="s">
        <v>37</v>
      </c>
      <c r="C118" s="102" t="s">
        <v>151</v>
      </c>
      <c r="D118" s="102" t="s">
        <v>45</v>
      </c>
      <c r="E118" s="102" t="s">
        <v>261</v>
      </c>
      <c r="F118" s="101"/>
      <c r="G118" s="168">
        <f>SUM(G119,)</f>
        <v>38534.5</v>
      </c>
      <c r="H118" s="168">
        <f>SUM(H119,)</f>
        <v>56688.5</v>
      </c>
    </row>
    <row r="119" spans="1:8" s="64" customFormat="1" ht="12.75">
      <c r="A119" s="340" t="s">
        <v>419</v>
      </c>
      <c r="B119" s="70" t="s">
        <v>37</v>
      </c>
      <c r="C119" s="102" t="s">
        <v>151</v>
      </c>
      <c r="D119" s="102" t="s">
        <v>45</v>
      </c>
      <c r="E119" s="102" t="s">
        <v>420</v>
      </c>
      <c r="F119" s="133"/>
      <c r="G119" s="168">
        <f>SUM(G120)</f>
        <v>38534.5</v>
      </c>
      <c r="H119" s="168">
        <f>SUM(H120)</f>
        <v>56688.5</v>
      </c>
    </row>
    <row r="120" spans="1:8" s="64" customFormat="1" ht="26.25">
      <c r="A120" s="157" t="s">
        <v>258</v>
      </c>
      <c r="B120" s="70" t="s">
        <v>37</v>
      </c>
      <c r="C120" s="102" t="s">
        <v>151</v>
      </c>
      <c r="D120" s="102" t="s">
        <v>45</v>
      </c>
      <c r="E120" s="102" t="s">
        <v>420</v>
      </c>
      <c r="F120" s="133" t="s">
        <v>256</v>
      </c>
      <c r="G120" s="168">
        <f>SUM(G121)</f>
        <v>38534.5</v>
      </c>
      <c r="H120" s="168">
        <f>SUM(H121)</f>
        <v>56688.5</v>
      </c>
    </row>
    <row r="121" spans="1:8" s="64" customFormat="1" ht="12.75">
      <c r="A121" s="279" t="s">
        <v>259</v>
      </c>
      <c r="B121" s="280" t="s">
        <v>37</v>
      </c>
      <c r="C121" s="281" t="s">
        <v>151</v>
      </c>
      <c r="D121" s="281" t="s">
        <v>45</v>
      </c>
      <c r="E121" s="281" t="s">
        <v>420</v>
      </c>
      <c r="F121" s="277" t="s">
        <v>257</v>
      </c>
      <c r="G121" s="278">
        <v>38534.5</v>
      </c>
      <c r="H121" s="278">
        <v>56688.5</v>
      </c>
    </row>
    <row r="122" spans="1:8" s="64" customFormat="1" ht="26.25">
      <c r="A122" s="335" t="s">
        <v>443</v>
      </c>
      <c r="B122" s="70" t="s">
        <v>37</v>
      </c>
      <c r="C122" s="74" t="s">
        <v>151</v>
      </c>
      <c r="D122" s="74" t="s">
        <v>46</v>
      </c>
      <c r="E122" s="36"/>
      <c r="F122" s="36"/>
      <c r="G122" s="172">
        <v>2420.5</v>
      </c>
      <c r="H122" s="172">
        <f>SUM(H129)</f>
        <v>800</v>
      </c>
    </row>
    <row r="123" spans="1:8" s="64" customFormat="1" ht="39">
      <c r="A123" s="341" t="s">
        <v>421</v>
      </c>
      <c r="B123" s="70" t="s">
        <v>37</v>
      </c>
      <c r="C123" s="292" t="s">
        <v>151</v>
      </c>
      <c r="D123" s="292" t="s">
        <v>46</v>
      </c>
      <c r="E123" s="292" t="s">
        <v>152</v>
      </c>
      <c r="F123" s="99"/>
      <c r="G123" s="248">
        <f>G124</f>
        <v>1620.4</v>
      </c>
      <c r="H123" s="172">
        <v>0</v>
      </c>
    </row>
    <row r="124" spans="1:8" s="64" customFormat="1" ht="12.75">
      <c r="A124" s="342" t="s">
        <v>95</v>
      </c>
      <c r="B124" s="70" t="s">
        <v>37</v>
      </c>
      <c r="C124" s="292" t="s">
        <v>151</v>
      </c>
      <c r="D124" s="292" t="s">
        <v>46</v>
      </c>
      <c r="E124" s="292" t="s">
        <v>153</v>
      </c>
      <c r="F124" s="99"/>
      <c r="G124" s="248">
        <f>G125</f>
        <v>1620.4</v>
      </c>
      <c r="H124" s="172">
        <v>0</v>
      </c>
    </row>
    <row r="125" spans="1:8" s="64" customFormat="1" ht="26.25">
      <c r="A125" s="342" t="s">
        <v>342</v>
      </c>
      <c r="B125" s="70" t="s">
        <v>37</v>
      </c>
      <c r="C125" s="292" t="s">
        <v>151</v>
      </c>
      <c r="D125" s="292" t="s">
        <v>46</v>
      </c>
      <c r="E125" s="292" t="s">
        <v>343</v>
      </c>
      <c r="F125" s="99"/>
      <c r="G125" s="248">
        <f>G126</f>
        <v>1620.4</v>
      </c>
      <c r="H125" s="172">
        <v>0</v>
      </c>
    </row>
    <row r="126" spans="1:8" s="64" customFormat="1" ht="66">
      <c r="A126" s="343" t="s">
        <v>367</v>
      </c>
      <c r="B126" s="70" t="s">
        <v>37</v>
      </c>
      <c r="C126" s="292" t="s">
        <v>151</v>
      </c>
      <c r="D126" s="292" t="s">
        <v>46</v>
      </c>
      <c r="E126" s="292" t="s">
        <v>344</v>
      </c>
      <c r="F126" s="296"/>
      <c r="G126" s="248">
        <f>G127</f>
        <v>1620.4</v>
      </c>
      <c r="H126" s="172">
        <v>0</v>
      </c>
    </row>
    <row r="127" spans="1:8" s="64" customFormat="1" ht="12.75">
      <c r="A127" s="333" t="s">
        <v>162</v>
      </c>
      <c r="B127" s="70" t="s">
        <v>37</v>
      </c>
      <c r="C127" s="292" t="s">
        <v>151</v>
      </c>
      <c r="D127" s="292" t="s">
        <v>46</v>
      </c>
      <c r="E127" s="292" t="s">
        <v>344</v>
      </c>
      <c r="F127" s="306" t="s">
        <v>338</v>
      </c>
      <c r="G127" s="248">
        <f>G128</f>
        <v>1620.4</v>
      </c>
      <c r="H127" s="172">
        <v>0</v>
      </c>
    </row>
    <row r="128" spans="1:8" s="64" customFormat="1" ht="12.75">
      <c r="A128" s="344" t="s">
        <v>62</v>
      </c>
      <c r="B128" s="70" t="s">
        <v>37</v>
      </c>
      <c r="C128" s="307" t="s">
        <v>151</v>
      </c>
      <c r="D128" s="307" t="s">
        <v>46</v>
      </c>
      <c r="E128" s="307" t="s">
        <v>344</v>
      </c>
      <c r="F128" s="308" t="s">
        <v>339</v>
      </c>
      <c r="G128" s="248">
        <v>1620.4</v>
      </c>
      <c r="H128" s="172">
        <v>0</v>
      </c>
    </row>
    <row r="129" spans="1:8" s="64" customFormat="1" ht="12.75">
      <c r="A129" s="130" t="s">
        <v>83</v>
      </c>
      <c r="B129" s="70" t="s">
        <v>37</v>
      </c>
      <c r="C129" s="102" t="s">
        <v>151</v>
      </c>
      <c r="D129" s="102" t="s">
        <v>46</v>
      </c>
      <c r="E129" s="102" t="s">
        <v>71</v>
      </c>
      <c r="F129" s="101"/>
      <c r="G129" s="168">
        <f>SUM(G131)</f>
        <v>800</v>
      </c>
      <c r="H129" s="168">
        <f>SUM(H131)</f>
        <v>800</v>
      </c>
    </row>
    <row r="130" spans="1:8" s="64" customFormat="1" ht="52.5">
      <c r="A130" s="136" t="s">
        <v>271</v>
      </c>
      <c r="B130" s="70" t="s">
        <v>37</v>
      </c>
      <c r="C130" s="102" t="s">
        <v>151</v>
      </c>
      <c r="D130" s="102" t="s">
        <v>46</v>
      </c>
      <c r="E130" s="102" t="s">
        <v>270</v>
      </c>
      <c r="F130" s="133"/>
      <c r="G130" s="168">
        <f>SUM(G131)</f>
        <v>800</v>
      </c>
      <c r="H130" s="168">
        <f>SUM(H131)</f>
        <v>800</v>
      </c>
    </row>
    <row r="131" spans="1:8" s="64" customFormat="1" ht="12.75">
      <c r="A131" s="157" t="s">
        <v>235</v>
      </c>
      <c r="B131" s="70" t="s">
        <v>37</v>
      </c>
      <c r="C131" s="102" t="s">
        <v>151</v>
      </c>
      <c r="D131" s="102" t="s">
        <v>46</v>
      </c>
      <c r="E131" s="102" t="s">
        <v>270</v>
      </c>
      <c r="F131" s="133" t="s">
        <v>236</v>
      </c>
      <c r="G131" s="168">
        <f>SUM(G132)</f>
        <v>800</v>
      </c>
      <c r="H131" s="168">
        <f>SUM(H132)</f>
        <v>800</v>
      </c>
    </row>
    <row r="132" spans="1:8" s="64" customFormat="1" ht="39">
      <c r="A132" s="137" t="s">
        <v>267</v>
      </c>
      <c r="B132" s="72" t="s">
        <v>37</v>
      </c>
      <c r="C132" s="106" t="s">
        <v>151</v>
      </c>
      <c r="D132" s="106" t="s">
        <v>46</v>
      </c>
      <c r="E132" s="106" t="s">
        <v>270</v>
      </c>
      <c r="F132" s="135" t="s">
        <v>268</v>
      </c>
      <c r="G132" s="169">
        <v>800</v>
      </c>
      <c r="H132" s="169">
        <v>800</v>
      </c>
    </row>
    <row r="133" spans="1:8" s="64" customFormat="1" ht="12.75">
      <c r="A133" s="335" t="s">
        <v>280</v>
      </c>
      <c r="B133" s="70" t="s">
        <v>37</v>
      </c>
      <c r="C133" s="74" t="s">
        <v>151</v>
      </c>
      <c r="D133" s="74" t="s">
        <v>52</v>
      </c>
      <c r="E133" s="36"/>
      <c r="F133" s="36"/>
      <c r="G133" s="172">
        <f>SUM(G134,G159)</f>
        <v>118798</v>
      </c>
      <c r="H133" s="172">
        <f>SUM(H134,H159)</f>
        <v>52126</v>
      </c>
    </row>
    <row r="134" spans="1:8" s="64" customFormat="1" ht="52.5">
      <c r="A134" s="35" t="s">
        <v>307</v>
      </c>
      <c r="B134" s="70" t="s">
        <v>37</v>
      </c>
      <c r="C134" s="74" t="s">
        <v>151</v>
      </c>
      <c r="D134" s="74" t="s">
        <v>52</v>
      </c>
      <c r="E134" s="36" t="s">
        <v>159</v>
      </c>
      <c r="F134" s="36"/>
      <c r="G134" s="172">
        <f>SUM(G135,G139,G147,G143,G151,G155)</f>
        <v>115798</v>
      </c>
      <c r="H134" s="172">
        <f>SUM(H135,H139,H147,H143,H151,J130)</f>
        <v>49126</v>
      </c>
    </row>
    <row r="135" spans="1:8" s="64" customFormat="1" ht="12.75">
      <c r="A135" s="35" t="s">
        <v>96</v>
      </c>
      <c r="B135" s="70" t="s">
        <v>37</v>
      </c>
      <c r="C135" s="74" t="s">
        <v>151</v>
      </c>
      <c r="D135" s="74" t="s">
        <v>52</v>
      </c>
      <c r="E135" s="36" t="s">
        <v>204</v>
      </c>
      <c r="F135" s="36"/>
      <c r="G135" s="172">
        <f>SUM(G136)</f>
        <v>14000</v>
      </c>
      <c r="H135" s="172">
        <f>SUM(H136)</f>
        <v>16000</v>
      </c>
    </row>
    <row r="136" spans="1:8" s="64" customFormat="1" ht="26.25">
      <c r="A136" s="35" t="s">
        <v>34</v>
      </c>
      <c r="B136" s="70" t="s">
        <v>37</v>
      </c>
      <c r="C136" s="48" t="s">
        <v>151</v>
      </c>
      <c r="D136" s="48" t="s">
        <v>52</v>
      </c>
      <c r="E136" s="36" t="s">
        <v>205</v>
      </c>
      <c r="F136" s="71"/>
      <c r="G136" s="172">
        <f>G137</f>
        <v>14000</v>
      </c>
      <c r="H136" s="172">
        <f>H137</f>
        <v>16000</v>
      </c>
    </row>
    <row r="137" spans="1:8" s="64" customFormat="1" ht="26.25">
      <c r="A137" s="15" t="s">
        <v>57</v>
      </c>
      <c r="B137" s="70" t="s">
        <v>37</v>
      </c>
      <c r="C137" s="48" t="s">
        <v>151</v>
      </c>
      <c r="D137" s="48" t="s">
        <v>52</v>
      </c>
      <c r="E137" s="36" t="s">
        <v>205</v>
      </c>
      <c r="F137" s="71">
        <v>200</v>
      </c>
      <c r="G137" s="172">
        <f>G138</f>
        <v>14000</v>
      </c>
      <c r="H137" s="172">
        <f>H138</f>
        <v>16000</v>
      </c>
    </row>
    <row r="138" spans="1:8" s="64" customFormat="1" ht="26.25">
      <c r="A138" s="345" t="s">
        <v>58</v>
      </c>
      <c r="B138" s="72" t="s">
        <v>37</v>
      </c>
      <c r="C138" s="49" t="s">
        <v>151</v>
      </c>
      <c r="D138" s="49" t="s">
        <v>52</v>
      </c>
      <c r="E138" s="39" t="s">
        <v>205</v>
      </c>
      <c r="F138" s="73">
        <v>240</v>
      </c>
      <c r="G138" s="174">
        <v>14000</v>
      </c>
      <c r="H138" s="174">
        <v>16000</v>
      </c>
    </row>
    <row r="139" spans="1:8" s="64" customFormat="1" ht="26.25">
      <c r="A139" s="37" t="s">
        <v>97</v>
      </c>
      <c r="B139" s="70" t="s">
        <v>37</v>
      </c>
      <c r="C139" s="48" t="s">
        <v>151</v>
      </c>
      <c r="D139" s="48" t="s">
        <v>52</v>
      </c>
      <c r="E139" s="36" t="s">
        <v>206</v>
      </c>
      <c r="F139" s="36"/>
      <c r="G139" s="172">
        <f>SUM(G140)</f>
        <v>748</v>
      </c>
      <c r="H139" s="172">
        <f>SUM(H140)</f>
        <v>1500</v>
      </c>
    </row>
    <row r="140" spans="1:8" s="64" customFormat="1" ht="12.75">
      <c r="A140" s="37" t="s">
        <v>207</v>
      </c>
      <c r="B140" s="70" t="s">
        <v>37</v>
      </c>
      <c r="C140" s="48" t="s">
        <v>151</v>
      </c>
      <c r="D140" s="48" t="s">
        <v>52</v>
      </c>
      <c r="E140" s="36" t="s">
        <v>208</v>
      </c>
      <c r="F140" s="36"/>
      <c r="G140" s="172">
        <f>G141</f>
        <v>748</v>
      </c>
      <c r="H140" s="172">
        <f>H141</f>
        <v>1500</v>
      </c>
    </row>
    <row r="141" spans="1:8" s="64" customFormat="1" ht="12.75">
      <c r="A141" s="15" t="s">
        <v>422</v>
      </c>
      <c r="B141" s="70" t="s">
        <v>37</v>
      </c>
      <c r="C141" s="48" t="s">
        <v>151</v>
      </c>
      <c r="D141" s="48" t="s">
        <v>52</v>
      </c>
      <c r="E141" s="36" t="s">
        <v>208</v>
      </c>
      <c r="F141" s="36">
        <v>200</v>
      </c>
      <c r="G141" s="172">
        <f>G142</f>
        <v>748</v>
      </c>
      <c r="H141" s="172">
        <f>H142</f>
        <v>1500</v>
      </c>
    </row>
    <row r="142" spans="1:8" s="64" customFormat="1" ht="26.25">
      <c r="A142" s="59" t="s">
        <v>58</v>
      </c>
      <c r="B142" s="72" t="s">
        <v>37</v>
      </c>
      <c r="C142" s="49" t="s">
        <v>151</v>
      </c>
      <c r="D142" s="49" t="s">
        <v>52</v>
      </c>
      <c r="E142" s="39" t="s">
        <v>208</v>
      </c>
      <c r="F142" s="39">
        <v>240</v>
      </c>
      <c r="G142" s="174">
        <v>748</v>
      </c>
      <c r="H142" s="174">
        <v>1500</v>
      </c>
    </row>
    <row r="143" spans="1:8" s="64" customFormat="1" ht="26.25">
      <c r="A143" s="35" t="s">
        <v>98</v>
      </c>
      <c r="B143" s="70" t="s">
        <v>37</v>
      </c>
      <c r="C143" s="48" t="s">
        <v>151</v>
      </c>
      <c r="D143" s="48" t="s">
        <v>52</v>
      </c>
      <c r="E143" s="36" t="s">
        <v>209</v>
      </c>
      <c r="F143" s="36"/>
      <c r="G143" s="172">
        <f>SUM(G144)</f>
        <v>50</v>
      </c>
      <c r="H143" s="172">
        <f>SUM(H144)</f>
        <v>50</v>
      </c>
    </row>
    <row r="144" spans="1:8" s="64" customFormat="1" ht="39">
      <c r="A144" s="138" t="s">
        <v>266</v>
      </c>
      <c r="B144" s="70" t="s">
        <v>37</v>
      </c>
      <c r="C144" s="102" t="s">
        <v>151</v>
      </c>
      <c r="D144" s="102" t="s">
        <v>52</v>
      </c>
      <c r="E144" s="118" t="s">
        <v>265</v>
      </c>
      <c r="F144" s="133"/>
      <c r="G144" s="168">
        <f>SUM(G145)</f>
        <v>50</v>
      </c>
      <c r="H144" s="168">
        <f>SUM(H145)</f>
        <v>50</v>
      </c>
    </row>
    <row r="145" spans="1:8" s="64" customFormat="1" ht="12.75">
      <c r="A145" s="104" t="s">
        <v>422</v>
      </c>
      <c r="B145" s="70" t="s">
        <v>37</v>
      </c>
      <c r="C145" s="102" t="s">
        <v>151</v>
      </c>
      <c r="D145" s="102" t="s">
        <v>52</v>
      </c>
      <c r="E145" s="99" t="s">
        <v>265</v>
      </c>
      <c r="F145" s="99">
        <v>200</v>
      </c>
      <c r="G145" s="164">
        <f>G146</f>
        <v>50</v>
      </c>
      <c r="H145" s="164">
        <f>H146</f>
        <v>50</v>
      </c>
    </row>
    <row r="146" spans="1:8" s="64" customFormat="1" ht="26.25">
      <c r="A146" s="114" t="s">
        <v>58</v>
      </c>
      <c r="B146" s="72" t="s">
        <v>37</v>
      </c>
      <c r="C146" s="106" t="s">
        <v>151</v>
      </c>
      <c r="D146" s="106" t="s">
        <v>52</v>
      </c>
      <c r="E146" s="107" t="s">
        <v>265</v>
      </c>
      <c r="F146" s="107">
        <v>240</v>
      </c>
      <c r="G146" s="165">
        <v>50</v>
      </c>
      <c r="H146" s="165">
        <v>50</v>
      </c>
    </row>
    <row r="147" spans="1:8" s="64" customFormat="1" ht="26.25">
      <c r="A147" s="35" t="s">
        <v>210</v>
      </c>
      <c r="B147" s="70" t="s">
        <v>37</v>
      </c>
      <c r="C147" s="48" t="s">
        <v>151</v>
      </c>
      <c r="D147" s="48" t="s">
        <v>52</v>
      </c>
      <c r="E147" s="36" t="s">
        <v>211</v>
      </c>
      <c r="F147" s="36"/>
      <c r="G147" s="172">
        <f>SUM(G148,)</f>
        <v>4500</v>
      </c>
      <c r="H147" s="172">
        <f aca="true" t="shared" si="10" ref="G147:H149">SUM(H148)</f>
        <v>8000</v>
      </c>
    </row>
    <row r="148" spans="1:8" s="64" customFormat="1" ht="12.75">
      <c r="A148" s="35" t="s">
        <v>212</v>
      </c>
      <c r="B148" s="70" t="s">
        <v>37</v>
      </c>
      <c r="C148" s="48" t="s">
        <v>151</v>
      </c>
      <c r="D148" s="48" t="s">
        <v>52</v>
      </c>
      <c r="E148" s="36" t="s">
        <v>213</v>
      </c>
      <c r="F148" s="36"/>
      <c r="G148" s="173">
        <f t="shared" si="10"/>
        <v>4500</v>
      </c>
      <c r="H148" s="173">
        <f t="shared" si="10"/>
        <v>8000</v>
      </c>
    </row>
    <row r="149" spans="1:8" s="64" customFormat="1" ht="26.25">
      <c r="A149" s="15" t="s">
        <v>57</v>
      </c>
      <c r="B149" s="70" t="s">
        <v>37</v>
      </c>
      <c r="C149" s="48" t="s">
        <v>151</v>
      </c>
      <c r="D149" s="48" t="s">
        <v>52</v>
      </c>
      <c r="E149" s="36" t="s">
        <v>213</v>
      </c>
      <c r="F149" s="36">
        <v>200</v>
      </c>
      <c r="G149" s="173">
        <f t="shared" si="10"/>
        <v>4500</v>
      </c>
      <c r="H149" s="173">
        <f t="shared" si="10"/>
        <v>8000</v>
      </c>
    </row>
    <row r="150" spans="1:8" s="64" customFormat="1" ht="26.25">
      <c r="A150" s="345" t="s">
        <v>58</v>
      </c>
      <c r="B150" s="72" t="s">
        <v>37</v>
      </c>
      <c r="C150" s="49" t="s">
        <v>151</v>
      </c>
      <c r="D150" s="49" t="s">
        <v>52</v>
      </c>
      <c r="E150" s="39" t="s">
        <v>213</v>
      </c>
      <c r="F150" s="39">
        <v>240</v>
      </c>
      <c r="G150" s="175">
        <v>4500</v>
      </c>
      <c r="H150" s="175">
        <v>8000</v>
      </c>
    </row>
    <row r="151" spans="1:8" s="64" customFormat="1" ht="26.25">
      <c r="A151" s="35" t="s">
        <v>164</v>
      </c>
      <c r="B151" s="70" t="s">
        <v>37</v>
      </c>
      <c r="C151" s="48" t="s">
        <v>151</v>
      </c>
      <c r="D151" s="48" t="s">
        <v>52</v>
      </c>
      <c r="E151" s="36" t="s">
        <v>165</v>
      </c>
      <c r="F151" s="36"/>
      <c r="G151" s="172">
        <f aca="true" t="shared" si="11" ref="G151:H153">SUM(G152)</f>
        <v>21500</v>
      </c>
      <c r="H151" s="172">
        <f t="shared" si="11"/>
        <v>23576</v>
      </c>
    </row>
    <row r="152" spans="1:8" s="64" customFormat="1" ht="26.25">
      <c r="A152" s="35" t="s">
        <v>220</v>
      </c>
      <c r="B152" s="70" t="s">
        <v>37</v>
      </c>
      <c r="C152" s="48" t="s">
        <v>151</v>
      </c>
      <c r="D152" s="48" t="s">
        <v>52</v>
      </c>
      <c r="E152" s="36" t="s">
        <v>166</v>
      </c>
      <c r="F152" s="36"/>
      <c r="G152" s="173">
        <f t="shared" si="11"/>
        <v>21500</v>
      </c>
      <c r="H152" s="173">
        <f t="shared" si="11"/>
        <v>23576</v>
      </c>
    </row>
    <row r="153" spans="1:8" s="64" customFormat="1" ht="26.25">
      <c r="A153" s="15" t="s">
        <v>157</v>
      </c>
      <c r="B153" s="70" t="s">
        <v>37</v>
      </c>
      <c r="C153" s="48" t="s">
        <v>151</v>
      </c>
      <c r="D153" s="48" t="s">
        <v>52</v>
      </c>
      <c r="E153" s="36" t="s">
        <v>166</v>
      </c>
      <c r="F153" s="36">
        <v>600</v>
      </c>
      <c r="G153" s="173">
        <f t="shared" si="11"/>
        <v>21500</v>
      </c>
      <c r="H153" s="173">
        <f t="shared" si="11"/>
        <v>23576</v>
      </c>
    </row>
    <row r="154" spans="1:8" s="64" customFormat="1" ht="12.75">
      <c r="A154" s="345" t="s">
        <v>222</v>
      </c>
      <c r="B154" s="72" t="s">
        <v>37</v>
      </c>
      <c r="C154" s="49" t="s">
        <v>151</v>
      </c>
      <c r="D154" s="49" t="s">
        <v>52</v>
      </c>
      <c r="E154" s="39" t="s">
        <v>166</v>
      </c>
      <c r="F154" s="39">
        <v>610</v>
      </c>
      <c r="G154" s="175">
        <v>21500</v>
      </c>
      <c r="H154" s="175">
        <v>23576</v>
      </c>
    </row>
    <row r="155" spans="1:8" s="64" customFormat="1" ht="26.25">
      <c r="A155" s="103" t="s">
        <v>401</v>
      </c>
      <c r="B155" s="70" t="s">
        <v>37</v>
      </c>
      <c r="C155" s="292" t="s">
        <v>151</v>
      </c>
      <c r="D155" s="292" t="s">
        <v>52</v>
      </c>
      <c r="E155" s="99" t="s">
        <v>350</v>
      </c>
      <c r="F155" s="82"/>
      <c r="G155" s="168">
        <f>G156</f>
        <v>75000</v>
      </c>
      <c r="H155" s="168">
        <f>H156</f>
        <v>0</v>
      </c>
    </row>
    <row r="156" spans="1:8" s="64" customFormat="1" ht="12.75">
      <c r="A156" s="103" t="s">
        <v>429</v>
      </c>
      <c r="B156" s="70" t="s">
        <v>37</v>
      </c>
      <c r="C156" s="292" t="s">
        <v>151</v>
      </c>
      <c r="D156" s="292" t="s">
        <v>52</v>
      </c>
      <c r="E156" s="99" t="s">
        <v>377</v>
      </c>
      <c r="F156" s="293"/>
      <c r="G156" s="168">
        <f>SUM(G157)</f>
        <v>75000</v>
      </c>
      <c r="H156" s="168">
        <f>SUM(H157)</f>
        <v>0</v>
      </c>
    </row>
    <row r="157" spans="1:8" s="64" customFormat="1" ht="12.75">
      <c r="A157" s="333" t="s">
        <v>162</v>
      </c>
      <c r="B157" s="70" t="s">
        <v>37</v>
      </c>
      <c r="C157" s="292" t="s">
        <v>151</v>
      </c>
      <c r="D157" s="292" t="s">
        <v>52</v>
      </c>
      <c r="E157" s="99" t="s">
        <v>377</v>
      </c>
      <c r="F157" s="293">
        <v>500</v>
      </c>
      <c r="G157" s="168">
        <f>SUM(G158)</f>
        <v>75000</v>
      </c>
      <c r="H157" s="168">
        <f>SUM(H158)</f>
        <v>0</v>
      </c>
    </row>
    <row r="158" spans="1:8" s="64" customFormat="1" ht="12.75">
      <c r="A158" s="344" t="s">
        <v>62</v>
      </c>
      <c r="B158" s="280" t="s">
        <v>37</v>
      </c>
      <c r="C158" s="281" t="s">
        <v>151</v>
      </c>
      <c r="D158" s="281" t="s">
        <v>52</v>
      </c>
      <c r="E158" s="99" t="s">
        <v>377</v>
      </c>
      <c r="F158" s="346">
        <v>540</v>
      </c>
      <c r="G158" s="278">
        <v>75000</v>
      </c>
      <c r="H158" s="278">
        <v>0</v>
      </c>
    </row>
    <row r="159" spans="1:8" s="64" customFormat="1" ht="39">
      <c r="A159" s="15" t="s">
        <v>303</v>
      </c>
      <c r="B159" s="70" t="s">
        <v>37</v>
      </c>
      <c r="C159" s="74" t="s">
        <v>151</v>
      </c>
      <c r="D159" s="74" t="s">
        <v>52</v>
      </c>
      <c r="E159" s="48" t="s">
        <v>152</v>
      </c>
      <c r="F159" s="82"/>
      <c r="G159" s="172">
        <f>SUM(G160)</f>
        <v>3000</v>
      </c>
      <c r="H159" s="172">
        <f>SUM(H160)</f>
        <v>3000</v>
      </c>
    </row>
    <row r="160" spans="1:8" s="64" customFormat="1" ht="12.75">
      <c r="A160" s="15" t="s">
        <v>99</v>
      </c>
      <c r="B160" s="70" t="s">
        <v>37</v>
      </c>
      <c r="C160" s="48" t="s">
        <v>151</v>
      </c>
      <c r="D160" s="48" t="s">
        <v>52</v>
      </c>
      <c r="E160" s="48" t="s">
        <v>214</v>
      </c>
      <c r="F160" s="16"/>
      <c r="G160" s="173">
        <f aca="true" t="shared" si="12" ref="G160:H163">SUM(G161)</f>
        <v>3000</v>
      </c>
      <c r="H160" s="173">
        <f t="shared" si="12"/>
        <v>3000</v>
      </c>
    </row>
    <row r="161" spans="1:8" s="64" customFormat="1" ht="12.75">
      <c r="A161" s="15" t="s">
        <v>100</v>
      </c>
      <c r="B161" s="70" t="s">
        <v>37</v>
      </c>
      <c r="C161" s="48" t="s">
        <v>151</v>
      </c>
      <c r="D161" s="48" t="s">
        <v>52</v>
      </c>
      <c r="E161" s="48" t="s">
        <v>215</v>
      </c>
      <c r="F161" s="16"/>
      <c r="G161" s="173">
        <f t="shared" si="12"/>
        <v>3000</v>
      </c>
      <c r="H161" s="173">
        <f t="shared" si="12"/>
        <v>3000</v>
      </c>
    </row>
    <row r="162" spans="1:8" s="64" customFormat="1" ht="26.25">
      <c r="A162" s="347" t="s">
        <v>216</v>
      </c>
      <c r="B162" s="70" t="s">
        <v>37</v>
      </c>
      <c r="C162" s="48" t="s">
        <v>151</v>
      </c>
      <c r="D162" s="48" t="s">
        <v>52</v>
      </c>
      <c r="E162" s="48" t="s">
        <v>217</v>
      </c>
      <c r="F162" s="16"/>
      <c r="G162" s="173">
        <f t="shared" si="12"/>
        <v>3000</v>
      </c>
      <c r="H162" s="173">
        <f t="shared" si="12"/>
        <v>3000</v>
      </c>
    </row>
    <row r="163" spans="1:8" s="64" customFormat="1" ht="26.25">
      <c r="A163" s="30" t="s">
        <v>57</v>
      </c>
      <c r="B163" s="70" t="s">
        <v>37</v>
      </c>
      <c r="C163" s="48" t="s">
        <v>151</v>
      </c>
      <c r="D163" s="48" t="s">
        <v>52</v>
      </c>
      <c r="E163" s="48" t="s">
        <v>217</v>
      </c>
      <c r="F163" s="16" t="s">
        <v>120</v>
      </c>
      <c r="G163" s="173">
        <f t="shared" si="12"/>
        <v>3000</v>
      </c>
      <c r="H163" s="173">
        <f t="shared" si="12"/>
        <v>3000</v>
      </c>
    </row>
    <row r="164" spans="1:8" s="64" customFormat="1" ht="26.25">
      <c r="A164" s="18" t="s">
        <v>58</v>
      </c>
      <c r="B164" s="72" t="s">
        <v>37</v>
      </c>
      <c r="C164" s="49" t="s">
        <v>151</v>
      </c>
      <c r="D164" s="49" t="s">
        <v>52</v>
      </c>
      <c r="E164" s="49" t="s">
        <v>217</v>
      </c>
      <c r="F164" s="20" t="s">
        <v>121</v>
      </c>
      <c r="G164" s="175">
        <v>3000</v>
      </c>
      <c r="H164" s="175">
        <v>3000</v>
      </c>
    </row>
    <row r="165" spans="1:8" s="64" customFormat="1" ht="12.75">
      <c r="A165" s="336" t="s">
        <v>279</v>
      </c>
      <c r="B165" s="66" t="s">
        <v>37</v>
      </c>
      <c r="C165" s="81" t="s">
        <v>69</v>
      </c>
      <c r="D165" s="81"/>
      <c r="E165" s="34"/>
      <c r="F165" s="34"/>
      <c r="G165" s="171">
        <f>G166</f>
        <v>7572</v>
      </c>
      <c r="H165" s="171">
        <f>H166</f>
        <v>7950</v>
      </c>
    </row>
    <row r="166" spans="1:8" s="64" customFormat="1" ht="12.75">
      <c r="A166" s="335" t="s">
        <v>36</v>
      </c>
      <c r="B166" s="70" t="s">
        <v>37</v>
      </c>
      <c r="C166" s="74" t="s">
        <v>69</v>
      </c>
      <c r="D166" s="74" t="s">
        <v>69</v>
      </c>
      <c r="E166" s="36"/>
      <c r="F166" s="36"/>
      <c r="G166" s="172">
        <f>SUM(G167)</f>
        <v>7572</v>
      </c>
      <c r="H166" s="172">
        <f>SUM(H167)</f>
        <v>7950</v>
      </c>
    </row>
    <row r="167" spans="1:8" s="64" customFormat="1" ht="26.25">
      <c r="A167" s="57" t="s">
        <v>444</v>
      </c>
      <c r="B167" s="70" t="s">
        <v>37</v>
      </c>
      <c r="C167" s="48" t="s">
        <v>69</v>
      </c>
      <c r="D167" s="48" t="s">
        <v>69</v>
      </c>
      <c r="E167" s="48" t="s">
        <v>218</v>
      </c>
      <c r="F167" s="14"/>
      <c r="G167" s="173">
        <f>G168+G172+G176</f>
        <v>7572</v>
      </c>
      <c r="H167" s="173">
        <f>H168+H172+H176</f>
        <v>7950</v>
      </c>
    </row>
    <row r="168" spans="1:8" s="64" customFormat="1" ht="26.25">
      <c r="A168" s="35" t="s">
        <v>101</v>
      </c>
      <c r="B168" s="70" t="s">
        <v>37</v>
      </c>
      <c r="C168" s="74" t="s">
        <v>69</v>
      </c>
      <c r="D168" s="74" t="s">
        <v>69</v>
      </c>
      <c r="E168" s="13" t="s">
        <v>219</v>
      </c>
      <c r="F168" s="16"/>
      <c r="G168" s="172">
        <f aca="true" t="shared" si="13" ref="G168:H170">SUM(G169)</f>
        <v>6722</v>
      </c>
      <c r="H168" s="172">
        <f t="shared" si="13"/>
        <v>7100</v>
      </c>
    </row>
    <row r="169" spans="1:8" s="64" customFormat="1" ht="26.25">
      <c r="A169" s="15" t="s">
        <v>220</v>
      </c>
      <c r="B169" s="70" t="s">
        <v>37</v>
      </c>
      <c r="C169" s="74" t="s">
        <v>69</v>
      </c>
      <c r="D169" s="74" t="s">
        <v>69</v>
      </c>
      <c r="E169" s="13" t="s">
        <v>221</v>
      </c>
      <c r="F169" s="16"/>
      <c r="G169" s="172">
        <f t="shared" si="13"/>
        <v>6722</v>
      </c>
      <c r="H169" s="172">
        <f t="shared" si="13"/>
        <v>7100</v>
      </c>
    </row>
    <row r="170" spans="1:8" s="64" customFormat="1" ht="26.25">
      <c r="A170" s="12" t="s">
        <v>157</v>
      </c>
      <c r="B170" s="70" t="s">
        <v>37</v>
      </c>
      <c r="C170" s="48" t="s">
        <v>69</v>
      </c>
      <c r="D170" s="48" t="s">
        <v>69</v>
      </c>
      <c r="E170" s="13" t="s">
        <v>221</v>
      </c>
      <c r="F170" s="16" t="s">
        <v>158</v>
      </c>
      <c r="G170" s="172">
        <f t="shared" si="13"/>
        <v>6722</v>
      </c>
      <c r="H170" s="172">
        <f t="shared" si="13"/>
        <v>7100</v>
      </c>
    </row>
    <row r="171" spans="1:8" s="64" customFormat="1" ht="12.75">
      <c r="A171" s="18" t="s">
        <v>222</v>
      </c>
      <c r="B171" s="72" t="s">
        <v>37</v>
      </c>
      <c r="C171" s="76" t="s">
        <v>69</v>
      </c>
      <c r="D171" s="76" t="s">
        <v>69</v>
      </c>
      <c r="E171" s="19" t="s">
        <v>221</v>
      </c>
      <c r="F171" s="20" t="s">
        <v>223</v>
      </c>
      <c r="G171" s="174">
        <v>6722</v>
      </c>
      <c r="H171" s="174">
        <v>7100</v>
      </c>
    </row>
    <row r="172" spans="1:8" s="64" customFormat="1" ht="39">
      <c r="A172" s="12" t="s">
        <v>102</v>
      </c>
      <c r="B172" s="70" t="s">
        <v>37</v>
      </c>
      <c r="C172" s="74" t="s">
        <v>69</v>
      </c>
      <c r="D172" s="74" t="s">
        <v>69</v>
      </c>
      <c r="E172" s="48" t="s">
        <v>224</v>
      </c>
      <c r="F172" s="16"/>
      <c r="G172" s="172">
        <f>SUM(G173)</f>
        <v>220</v>
      </c>
      <c r="H172" s="172">
        <f>SUM(H173)</f>
        <v>220</v>
      </c>
    </row>
    <row r="173" spans="1:8" s="64" customFormat="1" ht="26.25">
      <c r="A173" s="12" t="s">
        <v>225</v>
      </c>
      <c r="B173" s="70" t="s">
        <v>37</v>
      </c>
      <c r="C173" s="74" t="s">
        <v>69</v>
      </c>
      <c r="D173" s="74" t="s">
        <v>69</v>
      </c>
      <c r="E173" s="48" t="s">
        <v>226</v>
      </c>
      <c r="F173" s="16"/>
      <c r="G173" s="172">
        <f>G174</f>
        <v>220</v>
      </c>
      <c r="H173" s="172">
        <f>H174</f>
        <v>220</v>
      </c>
    </row>
    <row r="174" spans="1:8" s="64" customFormat="1" ht="26.25">
      <c r="A174" s="15" t="s">
        <v>57</v>
      </c>
      <c r="B174" s="70" t="s">
        <v>37</v>
      </c>
      <c r="C174" s="74" t="s">
        <v>69</v>
      </c>
      <c r="D174" s="74" t="s">
        <v>69</v>
      </c>
      <c r="E174" s="48" t="s">
        <v>226</v>
      </c>
      <c r="F174" s="16" t="s">
        <v>120</v>
      </c>
      <c r="G174" s="172">
        <f>G175</f>
        <v>220</v>
      </c>
      <c r="H174" s="172">
        <f>H175</f>
        <v>220</v>
      </c>
    </row>
    <row r="175" spans="1:8" s="64" customFormat="1" ht="26.25">
      <c r="A175" s="41" t="s">
        <v>58</v>
      </c>
      <c r="B175" s="70" t="s">
        <v>37</v>
      </c>
      <c r="C175" s="76" t="s">
        <v>69</v>
      </c>
      <c r="D175" s="76" t="s">
        <v>69</v>
      </c>
      <c r="E175" s="49" t="s">
        <v>226</v>
      </c>
      <c r="F175" s="20" t="s">
        <v>121</v>
      </c>
      <c r="G175" s="174">
        <v>220</v>
      </c>
      <c r="H175" s="174">
        <v>220</v>
      </c>
    </row>
    <row r="176" spans="1:8" s="64" customFormat="1" ht="26.25">
      <c r="A176" s="35" t="s">
        <v>103</v>
      </c>
      <c r="B176" s="70" t="s">
        <v>37</v>
      </c>
      <c r="C176" s="74" t="s">
        <v>69</v>
      </c>
      <c r="D176" s="74" t="s">
        <v>69</v>
      </c>
      <c r="E176" s="48" t="s">
        <v>227</v>
      </c>
      <c r="F176" s="20"/>
      <c r="G176" s="172">
        <f>SUM(G177)</f>
        <v>630</v>
      </c>
      <c r="H176" s="172">
        <f>SUM(H177)</f>
        <v>630</v>
      </c>
    </row>
    <row r="177" spans="1:8" s="64" customFormat="1" ht="26.25">
      <c r="A177" s="35" t="s">
        <v>35</v>
      </c>
      <c r="B177" s="70" t="s">
        <v>37</v>
      </c>
      <c r="C177" s="74" t="s">
        <v>69</v>
      </c>
      <c r="D177" s="74" t="s">
        <v>69</v>
      </c>
      <c r="E177" s="48" t="s">
        <v>228</v>
      </c>
      <c r="F177" s="16"/>
      <c r="G177" s="172">
        <f>SUM(G178)</f>
        <v>630</v>
      </c>
      <c r="H177" s="172">
        <f>SUM(H178)</f>
        <v>630</v>
      </c>
    </row>
    <row r="178" spans="1:8" s="64" customFormat="1" ht="26.25">
      <c r="A178" s="15" t="s">
        <v>157</v>
      </c>
      <c r="B178" s="70" t="s">
        <v>37</v>
      </c>
      <c r="C178" s="74" t="s">
        <v>69</v>
      </c>
      <c r="D178" s="74" t="s">
        <v>69</v>
      </c>
      <c r="E178" s="48" t="s">
        <v>228</v>
      </c>
      <c r="F178" s="16" t="s">
        <v>158</v>
      </c>
      <c r="G178" s="172">
        <f>G179</f>
        <v>630</v>
      </c>
      <c r="H178" s="172">
        <f>H179</f>
        <v>630</v>
      </c>
    </row>
    <row r="179" spans="1:8" s="64" customFormat="1" ht="12.75">
      <c r="A179" s="46" t="s">
        <v>222</v>
      </c>
      <c r="B179" s="72" t="s">
        <v>37</v>
      </c>
      <c r="C179" s="76" t="s">
        <v>69</v>
      </c>
      <c r="D179" s="76" t="s">
        <v>69</v>
      </c>
      <c r="E179" s="49" t="s">
        <v>228</v>
      </c>
      <c r="F179" s="20" t="s">
        <v>223</v>
      </c>
      <c r="G179" s="174">
        <v>630</v>
      </c>
      <c r="H179" s="174">
        <v>630</v>
      </c>
    </row>
    <row r="180" spans="1:8" s="64" customFormat="1" ht="12.75">
      <c r="A180" s="336" t="s">
        <v>278</v>
      </c>
      <c r="B180" s="66" t="s">
        <v>37</v>
      </c>
      <c r="C180" s="81" t="s">
        <v>130</v>
      </c>
      <c r="D180" s="81"/>
      <c r="E180" s="34"/>
      <c r="F180" s="34"/>
      <c r="G180" s="171">
        <f>SUM(G181,G205)</f>
        <v>110250</v>
      </c>
      <c r="H180" s="171">
        <f>SUM(H181,H205)</f>
        <v>58150</v>
      </c>
    </row>
    <row r="181" spans="1:8" s="64" customFormat="1" ht="12.75">
      <c r="A181" s="335" t="s">
        <v>277</v>
      </c>
      <c r="B181" s="70" t="s">
        <v>37</v>
      </c>
      <c r="C181" s="48" t="s">
        <v>130</v>
      </c>
      <c r="D181" s="48" t="s">
        <v>45</v>
      </c>
      <c r="E181" s="71"/>
      <c r="F181" s="71"/>
      <c r="G181" s="173">
        <f>SUM(G182)</f>
        <v>105350</v>
      </c>
      <c r="H181" s="173">
        <f>SUM(H182)</f>
        <v>53250</v>
      </c>
    </row>
    <row r="182" spans="1:8" s="64" customFormat="1" ht="26.25">
      <c r="A182" s="15" t="s">
        <v>309</v>
      </c>
      <c r="B182" s="70" t="s">
        <v>37</v>
      </c>
      <c r="C182" s="48" t="s">
        <v>130</v>
      </c>
      <c r="D182" s="48" t="s">
        <v>45</v>
      </c>
      <c r="E182" s="13" t="s">
        <v>229</v>
      </c>
      <c r="F182" s="14"/>
      <c r="G182" s="173">
        <f>SUM(G183,G190,G194,G201)</f>
        <v>105350</v>
      </c>
      <c r="H182" s="173">
        <f>SUM(H183,H190,H194,H201)</f>
        <v>53250</v>
      </c>
    </row>
    <row r="183" spans="1:8" s="64" customFormat="1" ht="26.25">
      <c r="A183" s="12" t="s">
        <v>104</v>
      </c>
      <c r="B183" s="70" t="s">
        <v>37</v>
      </c>
      <c r="C183" s="74" t="s">
        <v>130</v>
      </c>
      <c r="D183" s="74" t="s">
        <v>45</v>
      </c>
      <c r="E183" s="13" t="s">
        <v>230</v>
      </c>
      <c r="F183" s="14"/>
      <c r="G183" s="176">
        <f>SUM(G187,G185)</f>
        <v>35500</v>
      </c>
      <c r="H183" s="176">
        <f>SUM(H187,H185)</f>
        <v>36500</v>
      </c>
    </row>
    <row r="184" spans="1:8" s="64" customFormat="1" ht="26.25">
      <c r="A184" s="12" t="s">
        <v>220</v>
      </c>
      <c r="B184" s="70" t="s">
        <v>37</v>
      </c>
      <c r="C184" s="74" t="s">
        <v>130</v>
      </c>
      <c r="D184" s="74" t="s">
        <v>45</v>
      </c>
      <c r="E184" s="13" t="s">
        <v>231</v>
      </c>
      <c r="F184" s="16"/>
      <c r="G184" s="173">
        <f>SUM(G185)</f>
        <v>34000</v>
      </c>
      <c r="H184" s="173">
        <f>SUM(H185)</f>
        <v>35000</v>
      </c>
    </row>
    <row r="185" spans="1:8" s="64" customFormat="1" ht="26.25">
      <c r="A185" s="12" t="s">
        <v>157</v>
      </c>
      <c r="B185" s="70" t="s">
        <v>37</v>
      </c>
      <c r="C185" s="74" t="s">
        <v>130</v>
      </c>
      <c r="D185" s="74" t="s">
        <v>45</v>
      </c>
      <c r="E185" s="13" t="s">
        <v>231</v>
      </c>
      <c r="F185" s="16" t="s">
        <v>158</v>
      </c>
      <c r="G185" s="173">
        <f>SUM(G186)</f>
        <v>34000</v>
      </c>
      <c r="H185" s="173">
        <f>SUM(H186)</f>
        <v>35000</v>
      </c>
    </row>
    <row r="186" spans="1:8" s="64" customFormat="1" ht="12.75">
      <c r="A186" s="348" t="s">
        <v>222</v>
      </c>
      <c r="B186" s="72" t="s">
        <v>37</v>
      </c>
      <c r="C186" s="76" t="s">
        <v>130</v>
      </c>
      <c r="D186" s="76" t="s">
        <v>45</v>
      </c>
      <c r="E186" s="19" t="s">
        <v>231</v>
      </c>
      <c r="F186" s="20" t="s">
        <v>223</v>
      </c>
      <c r="G186" s="175">
        <v>34000</v>
      </c>
      <c r="H186" s="175">
        <v>35000</v>
      </c>
    </row>
    <row r="187" spans="1:8" s="64" customFormat="1" ht="12.75">
      <c r="A187" s="37" t="s">
        <v>237</v>
      </c>
      <c r="B187" s="70" t="s">
        <v>37</v>
      </c>
      <c r="C187" s="74" t="s">
        <v>130</v>
      </c>
      <c r="D187" s="74" t="s">
        <v>45</v>
      </c>
      <c r="E187" s="13" t="s">
        <v>238</v>
      </c>
      <c r="F187" s="26"/>
      <c r="G187" s="173">
        <f>SUM(G188)</f>
        <v>1500</v>
      </c>
      <c r="H187" s="173">
        <f>SUM(H188)</f>
        <v>1500</v>
      </c>
    </row>
    <row r="188" spans="1:8" s="64" customFormat="1" ht="26.25">
      <c r="A188" s="35" t="s">
        <v>57</v>
      </c>
      <c r="B188" s="70" t="s">
        <v>37</v>
      </c>
      <c r="C188" s="74" t="s">
        <v>130</v>
      </c>
      <c r="D188" s="74" t="s">
        <v>45</v>
      </c>
      <c r="E188" s="13" t="s">
        <v>238</v>
      </c>
      <c r="F188" s="26" t="s">
        <v>120</v>
      </c>
      <c r="G188" s="173">
        <f>SUM(G189)</f>
        <v>1500</v>
      </c>
      <c r="H188" s="173">
        <f>SUM(H189)</f>
        <v>1500</v>
      </c>
    </row>
    <row r="189" spans="1:8" s="64" customFormat="1" ht="26.25">
      <c r="A189" s="83" t="s">
        <v>58</v>
      </c>
      <c r="B189" s="72" t="s">
        <v>37</v>
      </c>
      <c r="C189" s="76" t="s">
        <v>130</v>
      </c>
      <c r="D189" s="76" t="s">
        <v>45</v>
      </c>
      <c r="E189" s="19" t="s">
        <v>238</v>
      </c>
      <c r="F189" s="28" t="s">
        <v>121</v>
      </c>
      <c r="G189" s="175">
        <v>1500</v>
      </c>
      <c r="H189" s="175">
        <v>1500</v>
      </c>
    </row>
    <row r="190" spans="1:8" s="64" customFormat="1" ht="26.25">
      <c r="A190" s="37" t="s">
        <v>105</v>
      </c>
      <c r="B190" s="70" t="s">
        <v>37</v>
      </c>
      <c r="C190" s="74" t="s">
        <v>130</v>
      </c>
      <c r="D190" s="74" t="s">
        <v>45</v>
      </c>
      <c r="E190" s="13" t="s">
        <v>239</v>
      </c>
      <c r="F190" s="16"/>
      <c r="G190" s="173">
        <f aca="true" t="shared" si="14" ref="G190:H192">SUM(G191)</f>
        <v>15500</v>
      </c>
      <c r="H190" s="173">
        <f t="shared" si="14"/>
        <v>16300</v>
      </c>
    </row>
    <row r="191" spans="1:8" s="64" customFormat="1" ht="26.25">
      <c r="A191" s="349" t="s">
        <v>220</v>
      </c>
      <c r="B191" s="70" t="s">
        <v>37</v>
      </c>
      <c r="C191" s="74" t="s">
        <v>130</v>
      </c>
      <c r="D191" s="74" t="s">
        <v>45</v>
      </c>
      <c r="E191" s="13" t="s">
        <v>240</v>
      </c>
      <c r="F191" s="14"/>
      <c r="G191" s="173">
        <f t="shared" si="14"/>
        <v>15500</v>
      </c>
      <c r="H191" s="173">
        <f t="shared" si="14"/>
        <v>16300</v>
      </c>
    </row>
    <row r="192" spans="1:8" s="64" customFormat="1" ht="26.25">
      <c r="A192" s="12" t="s">
        <v>157</v>
      </c>
      <c r="B192" s="70" t="s">
        <v>37</v>
      </c>
      <c r="C192" s="74" t="s">
        <v>130</v>
      </c>
      <c r="D192" s="74" t="s">
        <v>45</v>
      </c>
      <c r="E192" s="13" t="s">
        <v>240</v>
      </c>
      <c r="F192" s="16" t="s">
        <v>158</v>
      </c>
      <c r="G192" s="173">
        <f t="shared" si="14"/>
        <v>15500</v>
      </c>
      <c r="H192" s="173">
        <f t="shared" si="14"/>
        <v>16300</v>
      </c>
    </row>
    <row r="193" spans="1:8" s="64" customFormat="1" ht="12.75">
      <c r="A193" s="348" t="s">
        <v>222</v>
      </c>
      <c r="B193" s="72" t="s">
        <v>37</v>
      </c>
      <c r="C193" s="76" t="s">
        <v>130</v>
      </c>
      <c r="D193" s="76" t="s">
        <v>45</v>
      </c>
      <c r="E193" s="19" t="s">
        <v>240</v>
      </c>
      <c r="F193" s="20" t="s">
        <v>223</v>
      </c>
      <c r="G193" s="175">
        <v>15500</v>
      </c>
      <c r="H193" s="175">
        <v>16300</v>
      </c>
    </row>
    <row r="194" spans="1:8" s="64" customFormat="1" ht="52.5">
      <c r="A194" s="12" t="s">
        <v>106</v>
      </c>
      <c r="B194" s="70" t="s">
        <v>37</v>
      </c>
      <c r="C194" s="74" t="s">
        <v>130</v>
      </c>
      <c r="D194" s="74" t="s">
        <v>45</v>
      </c>
      <c r="E194" s="13" t="s">
        <v>242</v>
      </c>
      <c r="F194" s="29"/>
      <c r="G194" s="173">
        <f>SUM(G195,G198)</f>
        <v>450</v>
      </c>
      <c r="H194" s="173">
        <f>SUM(H195,H198)</f>
        <v>450</v>
      </c>
    </row>
    <row r="195" spans="1:8" s="64" customFormat="1" ht="12.75">
      <c r="A195" s="350" t="s">
        <v>243</v>
      </c>
      <c r="B195" s="70" t="s">
        <v>37</v>
      </c>
      <c r="C195" s="74" t="s">
        <v>130</v>
      </c>
      <c r="D195" s="74" t="s">
        <v>45</v>
      </c>
      <c r="E195" s="13" t="s">
        <v>244</v>
      </c>
      <c r="F195" s="29"/>
      <c r="G195" s="173">
        <f>SUM(G196)</f>
        <v>150</v>
      </c>
      <c r="H195" s="173">
        <f>SUM(H196)</f>
        <v>150</v>
      </c>
    </row>
    <row r="196" spans="1:8" s="64" customFormat="1" ht="26.25">
      <c r="A196" s="351" t="s">
        <v>57</v>
      </c>
      <c r="B196" s="70" t="s">
        <v>37</v>
      </c>
      <c r="C196" s="74" t="s">
        <v>130</v>
      </c>
      <c r="D196" s="74" t="s">
        <v>45</v>
      </c>
      <c r="E196" s="13" t="s">
        <v>244</v>
      </c>
      <c r="F196" s="16">
        <v>200</v>
      </c>
      <c r="G196" s="173">
        <f>SUM(G197)</f>
        <v>150</v>
      </c>
      <c r="H196" s="173">
        <f>SUM(H197)</f>
        <v>150</v>
      </c>
    </row>
    <row r="197" spans="1:8" s="64" customFormat="1" ht="26.25">
      <c r="A197" s="18" t="s">
        <v>58</v>
      </c>
      <c r="B197" s="72" t="s">
        <v>37</v>
      </c>
      <c r="C197" s="76" t="s">
        <v>130</v>
      </c>
      <c r="D197" s="76" t="s">
        <v>45</v>
      </c>
      <c r="E197" s="19" t="s">
        <v>244</v>
      </c>
      <c r="F197" s="20">
        <v>240</v>
      </c>
      <c r="G197" s="175">
        <v>150</v>
      </c>
      <c r="H197" s="175">
        <v>150</v>
      </c>
    </row>
    <row r="198" spans="1:8" s="64" customFormat="1" ht="39">
      <c r="A198" s="350" t="s">
        <v>245</v>
      </c>
      <c r="B198" s="70" t="s">
        <v>37</v>
      </c>
      <c r="C198" s="74" t="s">
        <v>130</v>
      </c>
      <c r="D198" s="74" t="s">
        <v>45</v>
      </c>
      <c r="E198" s="13" t="s">
        <v>246</v>
      </c>
      <c r="F198" s="29"/>
      <c r="G198" s="173">
        <f>SUM(G199)</f>
        <v>300</v>
      </c>
      <c r="H198" s="173">
        <f>SUM(H199)</f>
        <v>300</v>
      </c>
    </row>
    <row r="199" spans="1:8" s="64" customFormat="1" ht="26.25">
      <c r="A199" s="351" t="s">
        <v>57</v>
      </c>
      <c r="B199" s="70" t="s">
        <v>37</v>
      </c>
      <c r="C199" s="74" t="s">
        <v>130</v>
      </c>
      <c r="D199" s="74" t="s">
        <v>45</v>
      </c>
      <c r="E199" s="13" t="s">
        <v>246</v>
      </c>
      <c r="F199" s="16">
        <v>200</v>
      </c>
      <c r="G199" s="173">
        <f>SUM(G200)</f>
        <v>300</v>
      </c>
      <c r="H199" s="173">
        <f>SUM(H200)</f>
        <v>300</v>
      </c>
    </row>
    <row r="200" spans="1:8" s="64" customFormat="1" ht="26.25">
      <c r="A200" s="18" t="s">
        <v>58</v>
      </c>
      <c r="B200" s="70" t="s">
        <v>37</v>
      </c>
      <c r="C200" s="76" t="s">
        <v>130</v>
      </c>
      <c r="D200" s="76" t="s">
        <v>45</v>
      </c>
      <c r="E200" s="19" t="s">
        <v>246</v>
      </c>
      <c r="F200" s="20">
        <v>240</v>
      </c>
      <c r="G200" s="175">
        <v>300</v>
      </c>
      <c r="H200" s="175">
        <v>300</v>
      </c>
    </row>
    <row r="201" spans="1:8" s="64" customFormat="1" ht="12.75">
      <c r="A201" s="352" t="s">
        <v>402</v>
      </c>
      <c r="B201" s="70" t="s">
        <v>37</v>
      </c>
      <c r="C201" s="292" t="s">
        <v>130</v>
      </c>
      <c r="D201" s="292" t="s">
        <v>45</v>
      </c>
      <c r="E201" s="322" t="s">
        <v>361</v>
      </c>
      <c r="F201" s="323"/>
      <c r="G201" s="168">
        <f aca="true" t="shared" si="15" ref="G201:H203">G202</f>
        <v>53900</v>
      </c>
      <c r="H201" s="168">
        <f t="shared" si="15"/>
        <v>0</v>
      </c>
    </row>
    <row r="202" spans="1:8" s="64" customFormat="1" ht="52.5">
      <c r="A202" s="353" t="s">
        <v>399</v>
      </c>
      <c r="B202" s="70" t="s">
        <v>37</v>
      </c>
      <c r="C202" s="292" t="s">
        <v>130</v>
      </c>
      <c r="D202" s="292" t="s">
        <v>45</v>
      </c>
      <c r="E202" s="322" t="s">
        <v>360</v>
      </c>
      <c r="F202" s="323"/>
      <c r="G202" s="168">
        <f t="shared" si="15"/>
        <v>53900</v>
      </c>
      <c r="H202" s="168">
        <f t="shared" si="15"/>
        <v>0</v>
      </c>
    </row>
    <row r="203" spans="1:8" s="64" customFormat="1" ht="12.75">
      <c r="A203" s="354" t="s">
        <v>162</v>
      </c>
      <c r="B203" s="70" t="s">
        <v>37</v>
      </c>
      <c r="C203" s="292" t="s">
        <v>130</v>
      </c>
      <c r="D203" s="292" t="s">
        <v>45</v>
      </c>
      <c r="E203" s="322" t="s">
        <v>360</v>
      </c>
      <c r="F203" s="306" t="s">
        <v>338</v>
      </c>
      <c r="G203" s="168">
        <f t="shared" si="15"/>
        <v>53900</v>
      </c>
      <c r="H203" s="168">
        <f t="shared" si="15"/>
        <v>0</v>
      </c>
    </row>
    <row r="204" spans="1:8" s="64" customFormat="1" ht="12.75">
      <c r="A204" s="355" t="s">
        <v>62</v>
      </c>
      <c r="B204" s="72" t="s">
        <v>37</v>
      </c>
      <c r="C204" s="307" t="s">
        <v>130</v>
      </c>
      <c r="D204" s="307" t="s">
        <v>45</v>
      </c>
      <c r="E204" s="324" t="s">
        <v>360</v>
      </c>
      <c r="F204" s="308" t="s">
        <v>339</v>
      </c>
      <c r="G204" s="169">
        <v>53900</v>
      </c>
      <c r="H204" s="169">
        <v>0</v>
      </c>
    </row>
    <row r="205" spans="1:8" s="64" customFormat="1" ht="12.75">
      <c r="A205" s="12" t="s">
        <v>247</v>
      </c>
      <c r="B205" s="70" t="s">
        <v>37</v>
      </c>
      <c r="C205" s="74" t="s">
        <v>130</v>
      </c>
      <c r="D205" s="74" t="s">
        <v>64</v>
      </c>
      <c r="E205" s="13"/>
      <c r="F205" s="48"/>
      <c r="G205" s="173">
        <f aca="true" t="shared" si="16" ref="G205:H207">SUM(G206)</f>
        <v>4900</v>
      </c>
      <c r="H205" s="173">
        <f t="shared" si="16"/>
        <v>4900</v>
      </c>
    </row>
    <row r="206" spans="1:8" s="64" customFormat="1" ht="26.25">
      <c r="A206" s="12" t="s">
        <v>309</v>
      </c>
      <c r="B206" s="70" t="s">
        <v>37</v>
      </c>
      <c r="C206" s="74" t="s">
        <v>130</v>
      </c>
      <c r="D206" s="74" t="s">
        <v>64</v>
      </c>
      <c r="E206" s="13" t="s">
        <v>229</v>
      </c>
      <c r="F206" s="48"/>
      <c r="G206" s="173">
        <f t="shared" si="16"/>
        <v>4900</v>
      </c>
      <c r="H206" s="173">
        <f t="shared" si="16"/>
        <v>4900</v>
      </c>
    </row>
    <row r="207" spans="1:8" s="64" customFormat="1" ht="26.25">
      <c r="A207" s="12" t="s">
        <v>107</v>
      </c>
      <c r="B207" s="70" t="s">
        <v>37</v>
      </c>
      <c r="C207" s="74" t="s">
        <v>130</v>
      </c>
      <c r="D207" s="74" t="s">
        <v>64</v>
      </c>
      <c r="E207" s="13" t="s">
        <v>248</v>
      </c>
      <c r="F207" s="29"/>
      <c r="G207" s="173">
        <f t="shared" si="16"/>
        <v>4900</v>
      </c>
      <c r="H207" s="173">
        <f t="shared" si="16"/>
        <v>4900</v>
      </c>
    </row>
    <row r="208" spans="1:8" s="64" customFormat="1" ht="26.25">
      <c r="A208" s="349" t="s">
        <v>220</v>
      </c>
      <c r="B208" s="70" t="s">
        <v>37</v>
      </c>
      <c r="C208" s="74" t="s">
        <v>130</v>
      </c>
      <c r="D208" s="74" t="s">
        <v>64</v>
      </c>
      <c r="E208" s="13" t="s">
        <v>249</v>
      </c>
      <c r="F208" s="14"/>
      <c r="G208" s="173">
        <f>SUM(G209,G211)</f>
        <v>4900</v>
      </c>
      <c r="H208" s="173">
        <f>SUM(H209,H211)</f>
        <v>4900</v>
      </c>
    </row>
    <row r="209" spans="1:8" s="64" customFormat="1" ht="39">
      <c r="A209" s="356" t="s">
        <v>49</v>
      </c>
      <c r="B209" s="70" t="s">
        <v>37</v>
      </c>
      <c r="C209" s="74" t="s">
        <v>130</v>
      </c>
      <c r="D209" s="74" t="s">
        <v>64</v>
      </c>
      <c r="E209" s="13" t="s">
        <v>249</v>
      </c>
      <c r="F209" s="16" t="s">
        <v>232</v>
      </c>
      <c r="G209" s="173">
        <f>SUM(G210)</f>
        <v>4027</v>
      </c>
      <c r="H209" s="173">
        <f>SUM(H210)</f>
        <v>4027</v>
      </c>
    </row>
    <row r="210" spans="1:8" s="64" customFormat="1" ht="12.75">
      <c r="A210" s="348" t="s">
        <v>233</v>
      </c>
      <c r="B210" s="72" t="s">
        <v>37</v>
      </c>
      <c r="C210" s="76" t="s">
        <v>130</v>
      </c>
      <c r="D210" s="76" t="s">
        <v>64</v>
      </c>
      <c r="E210" s="19" t="s">
        <v>249</v>
      </c>
      <c r="F210" s="20" t="s">
        <v>234</v>
      </c>
      <c r="G210" s="175">
        <v>4027</v>
      </c>
      <c r="H210" s="175">
        <v>4027</v>
      </c>
    </row>
    <row r="211" spans="1:8" s="64" customFormat="1" ht="26.25">
      <c r="A211" s="351" t="s">
        <v>57</v>
      </c>
      <c r="B211" s="70" t="s">
        <v>37</v>
      </c>
      <c r="C211" s="74" t="s">
        <v>130</v>
      </c>
      <c r="D211" s="74" t="s">
        <v>64</v>
      </c>
      <c r="E211" s="13" t="s">
        <v>249</v>
      </c>
      <c r="F211" s="16">
        <v>200</v>
      </c>
      <c r="G211" s="173">
        <f>SUM(G212)</f>
        <v>873</v>
      </c>
      <c r="H211" s="173">
        <f>SUM(H212)</f>
        <v>873</v>
      </c>
    </row>
    <row r="212" spans="1:8" s="64" customFormat="1" ht="26.25">
      <c r="A212" s="18" t="s">
        <v>58</v>
      </c>
      <c r="B212" s="72" t="s">
        <v>37</v>
      </c>
      <c r="C212" s="76" t="s">
        <v>130</v>
      </c>
      <c r="D212" s="76" t="s">
        <v>64</v>
      </c>
      <c r="E212" s="19" t="s">
        <v>249</v>
      </c>
      <c r="F212" s="20">
        <v>240</v>
      </c>
      <c r="G212" s="175">
        <v>873</v>
      </c>
      <c r="H212" s="175">
        <v>873</v>
      </c>
    </row>
    <row r="213" spans="1:8" s="64" customFormat="1" ht="12.75">
      <c r="A213" s="336" t="s">
        <v>276</v>
      </c>
      <c r="B213" s="66" t="s">
        <v>37</v>
      </c>
      <c r="C213" s="81" t="s">
        <v>250</v>
      </c>
      <c r="D213" s="81"/>
      <c r="E213" s="34"/>
      <c r="F213" s="34"/>
      <c r="G213" s="171">
        <f>SUM(G214,G220)</f>
        <v>1900</v>
      </c>
      <c r="H213" s="171">
        <f>SUM(H214,H220)</f>
        <v>2100</v>
      </c>
    </row>
    <row r="214" spans="1:8" s="64" customFormat="1" ht="12.75">
      <c r="A214" s="335" t="s">
        <v>275</v>
      </c>
      <c r="B214" s="70" t="s">
        <v>37</v>
      </c>
      <c r="C214" s="74" t="s">
        <v>250</v>
      </c>
      <c r="D214" s="74" t="s">
        <v>45</v>
      </c>
      <c r="E214" s="36"/>
      <c r="F214" s="36"/>
      <c r="G214" s="172">
        <f>SUM(G215)</f>
        <v>1400</v>
      </c>
      <c r="H214" s="172">
        <f>SUM(H215)</f>
        <v>1600</v>
      </c>
    </row>
    <row r="215" spans="1:8" s="64" customFormat="1" ht="39">
      <c r="A215" s="57" t="s">
        <v>299</v>
      </c>
      <c r="B215" s="70" t="s">
        <v>37</v>
      </c>
      <c r="C215" s="74" t="s">
        <v>250</v>
      </c>
      <c r="D215" s="74" t="s">
        <v>45</v>
      </c>
      <c r="E215" s="36" t="s">
        <v>47</v>
      </c>
      <c r="F215" s="36"/>
      <c r="G215" s="172">
        <f aca="true" t="shared" si="17" ref="G215:H217">G216</f>
        <v>1400</v>
      </c>
      <c r="H215" s="172">
        <f t="shared" si="17"/>
        <v>1600</v>
      </c>
    </row>
    <row r="216" spans="1:8" s="64" customFormat="1" ht="12.75">
      <c r="A216" s="35" t="s">
        <v>108</v>
      </c>
      <c r="B216" s="70" t="s">
        <v>37</v>
      </c>
      <c r="C216" s="74" t="s">
        <v>250</v>
      </c>
      <c r="D216" s="74" t="s">
        <v>45</v>
      </c>
      <c r="E216" s="36" t="s">
        <v>251</v>
      </c>
      <c r="F216" s="36"/>
      <c r="G216" s="172">
        <f t="shared" si="17"/>
        <v>1400</v>
      </c>
      <c r="H216" s="172">
        <f t="shared" si="17"/>
        <v>1600</v>
      </c>
    </row>
    <row r="217" spans="1:8" s="64" customFormat="1" ht="26.25">
      <c r="A217" s="35" t="s">
        <v>31</v>
      </c>
      <c r="B217" s="70" t="s">
        <v>37</v>
      </c>
      <c r="C217" s="74" t="s">
        <v>250</v>
      </c>
      <c r="D217" s="74" t="s">
        <v>45</v>
      </c>
      <c r="E217" s="36" t="s">
        <v>252</v>
      </c>
      <c r="F217" s="36"/>
      <c r="G217" s="172">
        <f t="shared" si="17"/>
        <v>1400</v>
      </c>
      <c r="H217" s="172">
        <f t="shared" si="17"/>
        <v>1600</v>
      </c>
    </row>
    <row r="218" spans="1:8" s="64" customFormat="1" ht="12.75">
      <c r="A218" s="37" t="s">
        <v>253</v>
      </c>
      <c r="B218" s="70" t="s">
        <v>37</v>
      </c>
      <c r="C218" s="74" t="s">
        <v>250</v>
      </c>
      <c r="D218" s="74" t="s">
        <v>45</v>
      </c>
      <c r="E218" s="36" t="s">
        <v>252</v>
      </c>
      <c r="F218" s="36">
        <v>300</v>
      </c>
      <c r="G218" s="172">
        <f>SUM(G219)</f>
        <v>1400</v>
      </c>
      <c r="H218" s="172">
        <f>SUM(H219)</f>
        <v>1600</v>
      </c>
    </row>
    <row r="219" spans="1:8" s="64" customFormat="1" ht="26.25">
      <c r="A219" s="41" t="s">
        <v>274</v>
      </c>
      <c r="B219" s="72" t="s">
        <v>37</v>
      </c>
      <c r="C219" s="76" t="s">
        <v>250</v>
      </c>
      <c r="D219" s="76" t="s">
        <v>45</v>
      </c>
      <c r="E219" s="39" t="s">
        <v>252</v>
      </c>
      <c r="F219" s="39">
        <v>320</v>
      </c>
      <c r="G219" s="174">
        <v>1400</v>
      </c>
      <c r="H219" s="174">
        <v>1600</v>
      </c>
    </row>
    <row r="220" spans="1:8" s="64" customFormat="1" ht="12.75">
      <c r="A220" s="335" t="s">
        <v>430</v>
      </c>
      <c r="B220" s="70" t="s">
        <v>37</v>
      </c>
      <c r="C220" s="74" t="s">
        <v>250</v>
      </c>
      <c r="D220" s="74" t="s">
        <v>52</v>
      </c>
      <c r="E220" s="36"/>
      <c r="F220" s="36"/>
      <c r="G220" s="172">
        <f>SUM(G223)</f>
        <v>500</v>
      </c>
      <c r="H220" s="172">
        <f>SUM(H223)</f>
        <v>500</v>
      </c>
    </row>
    <row r="221" spans="1:8" s="64" customFormat="1" ht="39">
      <c r="A221" s="35" t="s">
        <v>304</v>
      </c>
      <c r="B221" s="70" t="s">
        <v>37</v>
      </c>
      <c r="C221" s="74" t="s">
        <v>250</v>
      </c>
      <c r="D221" s="74" t="s">
        <v>52</v>
      </c>
      <c r="E221" s="36" t="s">
        <v>263</v>
      </c>
      <c r="F221" s="36"/>
      <c r="G221" s="172">
        <f aca="true" t="shared" si="18" ref="G221:H224">G222</f>
        <v>500</v>
      </c>
      <c r="H221" s="172">
        <f t="shared" si="18"/>
        <v>500</v>
      </c>
    </row>
    <row r="222" spans="1:8" s="64" customFormat="1" ht="12.75">
      <c r="A222" s="35" t="s">
        <v>431</v>
      </c>
      <c r="B222" s="70" t="s">
        <v>37</v>
      </c>
      <c r="C222" s="74" t="s">
        <v>250</v>
      </c>
      <c r="D222" s="74" t="s">
        <v>52</v>
      </c>
      <c r="E222" s="36" t="s">
        <v>432</v>
      </c>
      <c r="F222" s="36"/>
      <c r="G222" s="172">
        <f t="shared" si="18"/>
        <v>500</v>
      </c>
      <c r="H222" s="172">
        <f t="shared" si="18"/>
        <v>500</v>
      </c>
    </row>
    <row r="223" spans="1:8" s="64" customFormat="1" ht="26.25">
      <c r="A223" s="35" t="s">
        <v>433</v>
      </c>
      <c r="B223" s="70" t="s">
        <v>37</v>
      </c>
      <c r="C223" s="74" t="s">
        <v>250</v>
      </c>
      <c r="D223" s="74" t="s">
        <v>52</v>
      </c>
      <c r="E223" s="36" t="s">
        <v>434</v>
      </c>
      <c r="F223" s="36"/>
      <c r="G223" s="172">
        <f t="shared" si="18"/>
        <v>500</v>
      </c>
      <c r="H223" s="172">
        <f t="shared" si="18"/>
        <v>500</v>
      </c>
    </row>
    <row r="224" spans="1:8" s="64" customFormat="1" ht="12.75">
      <c r="A224" s="35" t="s">
        <v>435</v>
      </c>
      <c r="B224" s="70" t="s">
        <v>37</v>
      </c>
      <c r="C224" s="74" t="s">
        <v>250</v>
      </c>
      <c r="D224" s="74" t="s">
        <v>52</v>
      </c>
      <c r="E224" s="36" t="s">
        <v>436</v>
      </c>
      <c r="F224" s="36"/>
      <c r="G224" s="172">
        <f t="shared" si="18"/>
        <v>500</v>
      </c>
      <c r="H224" s="172">
        <f t="shared" si="18"/>
        <v>500</v>
      </c>
    </row>
    <row r="225" spans="1:8" s="64" customFormat="1" ht="12.75">
      <c r="A225" s="37" t="s">
        <v>253</v>
      </c>
      <c r="B225" s="70" t="s">
        <v>37</v>
      </c>
      <c r="C225" s="74" t="s">
        <v>250</v>
      </c>
      <c r="D225" s="74" t="s">
        <v>52</v>
      </c>
      <c r="E225" s="36" t="s">
        <v>436</v>
      </c>
      <c r="F225" s="36">
        <v>300</v>
      </c>
      <c r="G225" s="172">
        <f>SUM(G226)</f>
        <v>500</v>
      </c>
      <c r="H225" s="172">
        <f>SUM(H226)</f>
        <v>500</v>
      </c>
    </row>
    <row r="226" spans="1:8" s="64" customFormat="1" ht="26.25">
      <c r="A226" s="41" t="s">
        <v>274</v>
      </c>
      <c r="B226" s="72" t="s">
        <v>37</v>
      </c>
      <c r="C226" s="76" t="s">
        <v>250</v>
      </c>
      <c r="D226" s="76" t="s">
        <v>52</v>
      </c>
      <c r="E226" s="39" t="s">
        <v>436</v>
      </c>
      <c r="F226" s="39">
        <v>320</v>
      </c>
      <c r="G226" s="174">
        <v>500</v>
      </c>
      <c r="H226" s="174">
        <v>500</v>
      </c>
    </row>
    <row r="227" spans="1:8" s="64" customFormat="1" ht="12.75">
      <c r="A227" s="336" t="s">
        <v>273</v>
      </c>
      <c r="B227" s="66" t="s">
        <v>37</v>
      </c>
      <c r="C227" s="81" t="s">
        <v>73</v>
      </c>
      <c r="D227" s="81"/>
      <c r="E227" s="34"/>
      <c r="F227" s="34"/>
      <c r="G227" s="171">
        <f>G228</f>
        <v>60314.4</v>
      </c>
      <c r="H227" s="171">
        <f>H228</f>
        <v>116481.2</v>
      </c>
    </row>
    <row r="228" spans="1:8" s="64" customFormat="1" ht="12.75">
      <c r="A228" s="335" t="s">
        <v>254</v>
      </c>
      <c r="B228" s="70" t="s">
        <v>37</v>
      </c>
      <c r="C228" s="48" t="s">
        <v>73</v>
      </c>
      <c r="D228" s="48" t="s">
        <v>45</v>
      </c>
      <c r="E228" s="84"/>
      <c r="F228" s="71"/>
      <c r="G228" s="173">
        <f>SUM(G229)</f>
        <v>60314.4</v>
      </c>
      <c r="H228" s="173">
        <f>SUM(H229)</f>
        <v>116481.2</v>
      </c>
    </row>
    <row r="229" spans="1:8" s="64" customFormat="1" ht="39">
      <c r="A229" s="57" t="s">
        <v>310</v>
      </c>
      <c r="B229" s="70" t="s">
        <v>37</v>
      </c>
      <c r="C229" s="48" t="s">
        <v>73</v>
      </c>
      <c r="D229" s="48" t="s">
        <v>45</v>
      </c>
      <c r="E229" s="13" t="s">
        <v>255</v>
      </c>
      <c r="F229" s="71"/>
      <c r="G229" s="173">
        <f>SUM(G230,G241)</f>
        <v>60314.4</v>
      </c>
      <c r="H229" s="173">
        <f>SUM(H230,H241)</f>
        <v>116481.2</v>
      </c>
    </row>
    <row r="230" spans="1:8" s="64" customFormat="1" ht="26.25">
      <c r="A230" s="57" t="s">
        <v>109</v>
      </c>
      <c r="B230" s="70" t="s">
        <v>37</v>
      </c>
      <c r="C230" s="48" t="s">
        <v>73</v>
      </c>
      <c r="D230" s="48" t="s">
        <v>45</v>
      </c>
      <c r="E230" s="13" t="s">
        <v>19</v>
      </c>
      <c r="F230" s="71"/>
      <c r="G230" s="173">
        <f>SUM(G231,G239)</f>
        <v>10314.4</v>
      </c>
      <c r="H230" s="173">
        <f>SUM(H231,H239)</f>
        <v>11995</v>
      </c>
    </row>
    <row r="231" spans="1:8" s="64" customFormat="1" ht="26.25">
      <c r="A231" s="57" t="s">
        <v>220</v>
      </c>
      <c r="B231" s="70" t="s">
        <v>37</v>
      </c>
      <c r="C231" s="48" t="s">
        <v>73</v>
      </c>
      <c r="D231" s="48" t="s">
        <v>45</v>
      </c>
      <c r="E231" s="13" t="s">
        <v>20</v>
      </c>
      <c r="F231" s="71"/>
      <c r="G231" s="173">
        <f>SUM(G232,G234,G236)</f>
        <v>10145</v>
      </c>
      <c r="H231" s="173">
        <f>SUM(H232,H234,H236)</f>
        <v>11745</v>
      </c>
    </row>
    <row r="232" spans="1:8" s="64" customFormat="1" ht="39">
      <c r="A232" s="357" t="s">
        <v>49</v>
      </c>
      <c r="B232" s="70" t="s">
        <v>37</v>
      </c>
      <c r="C232" s="48" t="s">
        <v>73</v>
      </c>
      <c r="D232" s="48" t="s">
        <v>45</v>
      </c>
      <c r="E232" s="13" t="s">
        <v>20</v>
      </c>
      <c r="F232" s="71">
        <v>100</v>
      </c>
      <c r="G232" s="173">
        <f>SUM(G233)</f>
        <v>7700</v>
      </c>
      <c r="H232" s="173">
        <f>SUM(H233)</f>
        <v>7700</v>
      </c>
    </row>
    <row r="233" spans="1:8" s="64" customFormat="1" ht="12.75">
      <c r="A233" s="18" t="s">
        <v>233</v>
      </c>
      <c r="B233" s="72" t="s">
        <v>37</v>
      </c>
      <c r="C233" s="49" t="s">
        <v>73</v>
      </c>
      <c r="D233" s="49" t="s">
        <v>45</v>
      </c>
      <c r="E233" s="19" t="s">
        <v>20</v>
      </c>
      <c r="F233" s="73">
        <v>110</v>
      </c>
      <c r="G233" s="175">
        <v>7700</v>
      </c>
      <c r="H233" s="175">
        <v>7700</v>
      </c>
    </row>
    <row r="234" spans="1:8" s="64" customFormat="1" ht="26.25">
      <c r="A234" s="15" t="s">
        <v>57</v>
      </c>
      <c r="B234" s="70" t="s">
        <v>37</v>
      </c>
      <c r="C234" s="48" t="s">
        <v>73</v>
      </c>
      <c r="D234" s="48" t="s">
        <v>45</v>
      </c>
      <c r="E234" s="13" t="s">
        <v>20</v>
      </c>
      <c r="F234" s="71">
        <v>200</v>
      </c>
      <c r="G234" s="173">
        <f>SUM(G235)</f>
        <v>2400</v>
      </c>
      <c r="H234" s="173">
        <f>SUM(H235)</f>
        <v>4000</v>
      </c>
    </row>
    <row r="235" spans="1:8" s="64" customFormat="1" ht="26.25">
      <c r="A235" s="345" t="s">
        <v>58</v>
      </c>
      <c r="B235" s="72" t="s">
        <v>37</v>
      </c>
      <c r="C235" s="49" t="s">
        <v>73</v>
      </c>
      <c r="D235" s="49" t="s">
        <v>45</v>
      </c>
      <c r="E235" s="19" t="s">
        <v>20</v>
      </c>
      <c r="F235" s="73">
        <v>240</v>
      </c>
      <c r="G235" s="178">
        <v>2400</v>
      </c>
      <c r="H235" s="178">
        <v>4000</v>
      </c>
    </row>
    <row r="236" spans="1:8" s="64" customFormat="1" ht="12.75">
      <c r="A236" s="357" t="s">
        <v>235</v>
      </c>
      <c r="B236" s="70" t="s">
        <v>37</v>
      </c>
      <c r="C236" s="48" t="s">
        <v>73</v>
      </c>
      <c r="D236" s="48" t="s">
        <v>45</v>
      </c>
      <c r="E236" s="13" t="s">
        <v>20</v>
      </c>
      <c r="F236" s="71">
        <v>800</v>
      </c>
      <c r="G236" s="173">
        <f>SUM(G237)</f>
        <v>45</v>
      </c>
      <c r="H236" s="173">
        <f>SUM(H237)</f>
        <v>45</v>
      </c>
    </row>
    <row r="237" spans="1:8" s="64" customFormat="1" ht="12.75">
      <c r="A237" s="358" t="s">
        <v>60</v>
      </c>
      <c r="B237" s="72" t="s">
        <v>37</v>
      </c>
      <c r="C237" s="49" t="s">
        <v>73</v>
      </c>
      <c r="D237" s="49" t="s">
        <v>45</v>
      </c>
      <c r="E237" s="19" t="s">
        <v>20</v>
      </c>
      <c r="F237" s="73">
        <v>850</v>
      </c>
      <c r="G237" s="175">
        <v>45</v>
      </c>
      <c r="H237" s="175">
        <v>45</v>
      </c>
    </row>
    <row r="238" spans="1:8" s="64" customFormat="1" ht="12.75">
      <c r="A238" s="25" t="s">
        <v>21</v>
      </c>
      <c r="B238" s="70" t="s">
        <v>37</v>
      </c>
      <c r="C238" s="48" t="s">
        <v>73</v>
      </c>
      <c r="D238" s="48" t="s">
        <v>45</v>
      </c>
      <c r="E238" s="13" t="s">
        <v>22</v>
      </c>
      <c r="F238" s="71"/>
      <c r="G238" s="172">
        <f>G239</f>
        <v>169.4</v>
      </c>
      <c r="H238" s="172">
        <f>H239</f>
        <v>250</v>
      </c>
    </row>
    <row r="239" spans="1:8" s="64" customFormat="1" ht="26.25">
      <c r="A239" s="15" t="s">
        <v>57</v>
      </c>
      <c r="B239" s="70" t="s">
        <v>37</v>
      </c>
      <c r="C239" s="48" t="s">
        <v>73</v>
      </c>
      <c r="D239" s="48" t="s">
        <v>45</v>
      </c>
      <c r="E239" s="13" t="s">
        <v>22</v>
      </c>
      <c r="F239" s="71">
        <v>200</v>
      </c>
      <c r="G239" s="172">
        <f>SUM(G240)</f>
        <v>169.4</v>
      </c>
      <c r="H239" s="172">
        <f>SUM(H240)</f>
        <v>250</v>
      </c>
    </row>
    <row r="240" spans="1:8" s="64" customFormat="1" ht="26.25">
      <c r="A240" s="345" t="s">
        <v>58</v>
      </c>
      <c r="B240" s="72" t="s">
        <v>37</v>
      </c>
      <c r="C240" s="49" t="s">
        <v>73</v>
      </c>
      <c r="D240" s="49" t="s">
        <v>45</v>
      </c>
      <c r="E240" s="19" t="s">
        <v>22</v>
      </c>
      <c r="F240" s="73">
        <v>240</v>
      </c>
      <c r="G240" s="174">
        <v>169.4</v>
      </c>
      <c r="H240" s="174">
        <v>250</v>
      </c>
    </row>
    <row r="241" spans="1:8" s="64" customFormat="1" ht="12.75">
      <c r="A241" s="337" t="s">
        <v>403</v>
      </c>
      <c r="B241" s="70" t="s">
        <v>37</v>
      </c>
      <c r="C241" s="292" t="s">
        <v>73</v>
      </c>
      <c r="D241" s="292" t="s">
        <v>45</v>
      </c>
      <c r="E241" s="322" t="s">
        <v>392</v>
      </c>
      <c r="F241" s="298"/>
      <c r="G241" s="294">
        <f>G242</f>
        <v>50000</v>
      </c>
      <c r="H241" s="294">
        <f>H242</f>
        <v>104486.2</v>
      </c>
    </row>
    <row r="242" spans="1:8" s="361" customFormat="1" ht="26.25">
      <c r="A242" s="359" t="s">
        <v>388</v>
      </c>
      <c r="B242" s="360" t="s">
        <v>37</v>
      </c>
      <c r="C242" s="292" t="s">
        <v>73</v>
      </c>
      <c r="D242" s="292" t="s">
        <v>45</v>
      </c>
      <c r="E242" s="322" t="s">
        <v>393</v>
      </c>
      <c r="F242" s="298"/>
      <c r="G242" s="294">
        <f>G243</f>
        <v>50000</v>
      </c>
      <c r="H242" s="294">
        <f>H243</f>
        <v>104486.2</v>
      </c>
    </row>
    <row r="243" spans="1:8" s="361" customFormat="1" ht="12.75">
      <c r="A243" s="329" t="s">
        <v>162</v>
      </c>
      <c r="B243" s="360" t="s">
        <v>37</v>
      </c>
      <c r="C243" s="292" t="s">
        <v>73</v>
      </c>
      <c r="D243" s="292" t="s">
        <v>45</v>
      </c>
      <c r="E243" s="322" t="s">
        <v>393</v>
      </c>
      <c r="F243" s="298">
        <v>500</v>
      </c>
      <c r="G243" s="294">
        <f>G244</f>
        <v>50000</v>
      </c>
      <c r="H243" s="294">
        <f>SUM(H244)</f>
        <v>104486.2</v>
      </c>
    </row>
    <row r="244" spans="1:8" s="361" customFormat="1" ht="12.75">
      <c r="A244" s="330" t="s">
        <v>62</v>
      </c>
      <c r="B244" s="362" t="s">
        <v>37</v>
      </c>
      <c r="C244" s="307" t="s">
        <v>73</v>
      </c>
      <c r="D244" s="307" t="s">
        <v>45</v>
      </c>
      <c r="E244" s="331" t="s">
        <v>393</v>
      </c>
      <c r="F244" s="332">
        <v>540</v>
      </c>
      <c r="G244" s="287">
        <v>50000</v>
      </c>
      <c r="H244" s="287">
        <v>104486.2</v>
      </c>
    </row>
    <row r="245" spans="1:8" s="64" customFormat="1" ht="26.25">
      <c r="A245" s="33" t="s">
        <v>27</v>
      </c>
      <c r="B245" s="66" t="s">
        <v>28</v>
      </c>
      <c r="C245" s="8"/>
      <c r="D245" s="8"/>
      <c r="E245" s="34"/>
      <c r="F245" s="34"/>
      <c r="G245" s="171">
        <f aca="true" t="shared" si="19" ref="G245:H250">SUM(G246)</f>
        <v>375</v>
      </c>
      <c r="H245" s="171">
        <f t="shared" si="19"/>
        <v>375</v>
      </c>
    </row>
    <row r="246" spans="1:8" s="64" customFormat="1" ht="12.75">
      <c r="A246" s="69" t="s">
        <v>44</v>
      </c>
      <c r="B246" s="66" t="s">
        <v>28</v>
      </c>
      <c r="C246" s="8" t="s">
        <v>45</v>
      </c>
      <c r="D246" s="8"/>
      <c r="E246" s="34"/>
      <c r="F246" s="34"/>
      <c r="G246" s="171">
        <f t="shared" si="19"/>
        <v>375</v>
      </c>
      <c r="H246" s="171">
        <f t="shared" si="19"/>
        <v>375</v>
      </c>
    </row>
    <row r="247" spans="1:8" s="64" customFormat="1" ht="39">
      <c r="A247" s="334" t="s">
        <v>51</v>
      </c>
      <c r="B247" s="70" t="s">
        <v>28</v>
      </c>
      <c r="C247" s="48" t="s">
        <v>45</v>
      </c>
      <c r="D247" s="48" t="s">
        <v>52</v>
      </c>
      <c r="E247" s="36"/>
      <c r="F247" s="36"/>
      <c r="G247" s="172">
        <f t="shared" si="19"/>
        <v>375</v>
      </c>
      <c r="H247" s="172">
        <f t="shared" si="19"/>
        <v>375</v>
      </c>
    </row>
    <row r="248" spans="1:8" s="64" customFormat="1" ht="26.25">
      <c r="A248" s="57" t="s">
        <v>53</v>
      </c>
      <c r="B248" s="70" t="s">
        <v>28</v>
      </c>
      <c r="C248" s="48" t="s">
        <v>45</v>
      </c>
      <c r="D248" s="48" t="s">
        <v>52</v>
      </c>
      <c r="E248" s="75" t="s">
        <v>54</v>
      </c>
      <c r="F248" s="75"/>
      <c r="G248" s="173">
        <f t="shared" si="19"/>
        <v>375</v>
      </c>
      <c r="H248" s="173">
        <f t="shared" si="19"/>
        <v>375</v>
      </c>
    </row>
    <row r="249" spans="1:8" s="64" customFormat="1" ht="12.75">
      <c r="A249" s="35" t="s">
        <v>55</v>
      </c>
      <c r="B249" s="70" t="s">
        <v>28</v>
      </c>
      <c r="C249" s="48" t="s">
        <v>45</v>
      </c>
      <c r="D249" s="48" t="s">
        <v>52</v>
      </c>
      <c r="E249" s="85" t="s">
        <v>56</v>
      </c>
      <c r="F249" s="55"/>
      <c r="G249" s="172">
        <f t="shared" si="19"/>
        <v>375</v>
      </c>
      <c r="H249" s="172">
        <f t="shared" si="19"/>
        <v>375</v>
      </c>
    </row>
    <row r="250" spans="1:8" s="64" customFormat="1" ht="26.25">
      <c r="A250" s="35" t="s">
        <v>57</v>
      </c>
      <c r="B250" s="70" t="s">
        <v>28</v>
      </c>
      <c r="C250" s="48" t="s">
        <v>45</v>
      </c>
      <c r="D250" s="48" t="s">
        <v>52</v>
      </c>
      <c r="E250" s="85" t="s">
        <v>56</v>
      </c>
      <c r="F250" s="55">
        <v>200</v>
      </c>
      <c r="G250" s="172">
        <f t="shared" si="19"/>
        <v>375</v>
      </c>
      <c r="H250" s="172">
        <f t="shared" si="19"/>
        <v>375</v>
      </c>
    </row>
    <row r="251" spans="1:8" s="64" customFormat="1" ht="26.25">
      <c r="A251" s="38" t="s">
        <v>58</v>
      </c>
      <c r="B251" s="72" t="s">
        <v>28</v>
      </c>
      <c r="C251" s="49" t="s">
        <v>45</v>
      </c>
      <c r="D251" s="49" t="s">
        <v>52</v>
      </c>
      <c r="E251" s="86" t="s">
        <v>56</v>
      </c>
      <c r="F251" s="56">
        <v>240</v>
      </c>
      <c r="G251" s="174">
        <v>375</v>
      </c>
      <c r="H251" s="174">
        <v>375</v>
      </c>
    </row>
    <row r="252" spans="1:8" s="64" customFormat="1" ht="12.75">
      <c r="A252" s="87" t="s">
        <v>23</v>
      </c>
      <c r="B252" s="66"/>
      <c r="C252" s="81"/>
      <c r="D252" s="81"/>
      <c r="E252" s="34"/>
      <c r="F252" s="34"/>
      <c r="G252" s="171">
        <f>SUM(G245,G8)</f>
        <v>393589.30000000005</v>
      </c>
      <c r="H252" s="171">
        <f>SUM(H245,H8)</f>
        <v>354601.2</v>
      </c>
    </row>
  </sheetData>
  <sheetProtection/>
  <mergeCells count="4">
    <mergeCell ref="B1:H1"/>
    <mergeCell ref="B2:H2"/>
    <mergeCell ref="B3:H3"/>
    <mergeCell ref="A5:H6"/>
  </mergeCells>
  <printOptions/>
  <pageMargins left="0.984251968503937" right="0.5905511811023623" top="0.5905511811023623" bottom="0.5905511811023623" header="0.31496062992125984" footer="0.31496062992125984"/>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FFFF00"/>
  </sheetPr>
  <dimension ref="A1:D278"/>
  <sheetViews>
    <sheetView view="pageBreakPreview" zoomScaleSheetLayoutView="100" zoomScalePageLayoutView="0" workbookViewId="0" topLeftCell="A1">
      <selection activeCell="B2" sqref="B2:D2"/>
    </sheetView>
  </sheetViews>
  <sheetFormatPr defaultColWidth="9.140625" defaultRowHeight="15"/>
  <cols>
    <col min="1" max="1" width="87.7109375" style="62" customWidth="1"/>
    <col min="2" max="2" width="13.7109375" style="64" customWidth="1"/>
    <col min="3" max="3" width="5.28125" style="64" customWidth="1"/>
    <col min="4" max="4" width="11.28125" style="64" customWidth="1"/>
    <col min="5" max="16384" width="8.8515625" style="2" customWidth="1"/>
  </cols>
  <sheetData>
    <row r="1" spans="1:4" ht="12.75">
      <c r="A1" s="1"/>
      <c r="B1" s="398" t="s">
        <v>167</v>
      </c>
      <c r="C1" s="398"/>
      <c r="D1" s="398"/>
    </row>
    <row r="2" spans="1:4" ht="69" customHeight="1">
      <c r="A2" s="1"/>
      <c r="B2" s="391" t="s">
        <v>14</v>
      </c>
      <c r="C2" s="391"/>
      <c r="D2" s="391"/>
    </row>
    <row r="3" spans="1:4" ht="235.5" customHeight="1">
      <c r="A3" s="1"/>
      <c r="B3" s="391" t="s">
        <v>458</v>
      </c>
      <c r="C3" s="391"/>
      <c r="D3" s="391"/>
    </row>
    <row r="4" spans="1:4" ht="60" customHeight="1">
      <c r="A4" s="399" t="s">
        <v>316</v>
      </c>
      <c r="B4" s="399"/>
      <c r="C4" s="399"/>
      <c r="D4" s="399"/>
    </row>
    <row r="5" spans="1:4" ht="12.75" hidden="1">
      <c r="A5" s="400"/>
      <c r="B5" s="400"/>
      <c r="C5" s="400"/>
      <c r="D5" s="400"/>
    </row>
    <row r="6" spans="1:4" ht="12.75">
      <c r="A6" s="4"/>
      <c r="B6" s="5"/>
      <c r="C6" s="6"/>
      <c r="D6" s="7"/>
    </row>
    <row r="7" spans="1:4" ht="52.5">
      <c r="A7" s="8" t="s">
        <v>30</v>
      </c>
      <c r="B7" s="8" t="s">
        <v>42</v>
      </c>
      <c r="C7" s="8" t="s">
        <v>43</v>
      </c>
      <c r="D7" s="8" t="s">
        <v>287</v>
      </c>
    </row>
    <row r="8" spans="1:4" ht="26.25">
      <c r="A8" s="9" t="s">
        <v>315</v>
      </c>
      <c r="B8" s="10" t="s">
        <v>229</v>
      </c>
      <c r="C8" s="11"/>
      <c r="D8" s="179">
        <f>SUM(D9,D16,D20,D26,D33)</f>
        <v>61845</v>
      </c>
    </row>
    <row r="9" spans="1:4" ht="26.25">
      <c r="A9" s="12" t="s">
        <v>104</v>
      </c>
      <c r="B9" s="13" t="s">
        <v>230</v>
      </c>
      <c r="C9" s="14"/>
      <c r="D9" s="176">
        <f>SUM(D10,D13)</f>
        <v>35200</v>
      </c>
    </row>
    <row r="10" spans="1:4" ht="12.75">
      <c r="A10" s="15" t="s">
        <v>220</v>
      </c>
      <c r="B10" s="13" t="s">
        <v>231</v>
      </c>
      <c r="C10" s="16"/>
      <c r="D10" s="173">
        <f>SUM(D11)</f>
        <v>33700</v>
      </c>
    </row>
    <row r="11" spans="1:4" ht="26.25">
      <c r="A11" s="12" t="s">
        <v>157</v>
      </c>
      <c r="B11" s="13" t="s">
        <v>231</v>
      </c>
      <c r="C11" s="16" t="s">
        <v>158</v>
      </c>
      <c r="D11" s="173">
        <f>SUM(D12)</f>
        <v>33700</v>
      </c>
    </row>
    <row r="12" spans="1:4" ht="12.75">
      <c r="A12" s="18" t="s">
        <v>222</v>
      </c>
      <c r="B12" s="19" t="s">
        <v>231</v>
      </c>
      <c r="C12" s="20" t="s">
        <v>223</v>
      </c>
      <c r="D12" s="175">
        <v>33700</v>
      </c>
    </row>
    <row r="13" spans="1:4" ht="12.75">
      <c r="A13" s="25" t="s">
        <v>237</v>
      </c>
      <c r="B13" s="13" t="s">
        <v>238</v>
      </c>
      <c r="C13" s="26"/>
      <c r="D13" s="173">
        <f>SUM(D14)</f>
        <v>1500</v>
      </c>
    </row>
    <row r="14" spans="1:4" ht="12.75">
      <c r="A14" s="27" t="s">
        <v>57</v>
      </c>
      <c r="B14" s="13" t="s">
        <v>238</v>
      </c>
      <c r="C14" s="26" t="s">
        <v>120</v>
      </c>
      <c r="D14" s="173">
        <f>SUM(D15)</f>
        <v>1500</v>
      </c>
    </row>
    <row r="15" spans="1:4" ht="12.75">
      <c r="A15" s="18" t="s">
        <v>58</v>
      </c>
      <c r="B15" s="13" t="s">
        <v>238</v>
      </c>
      <c r="C15" s="28" t="s">
        <v>121</v>
      </c>
      <c r="D15" s="175">
        <v>1500</v>
      </c>
    </row>
    <row r="16" spans="1:4" ht="26.25">
      <c r="A16" s="15" t="s">
        <v>105</v>
      </c>
      <c r="B16" s="13" t="s">
        <v>239</v>
      </c>
      <c r="C16" s="14"/>
      <c r="D16" s="173">
        <f>SUM(D17)</f>
        <v>15900</v>
      </c>
    </row>
    <row r="17" spans="1:4" ht="12.75">
      <c r="A17" s="12" t="s">
        <v>220</v>
      </c>
      <c r="B17" s="13" t="s">
        <v>240</v>
      </c>
      <c r="C17" s="14"/>
      <c r="D17" s="173">
        <f>SUM(D18)</f>
        <v>15900</v>
      </c>
    </row>
    <row r="18" spans="1:4" ht="26.25">
      <c r="A18" s="12" t="s">
        <v>157</v>
      </c>
      <c r="B18" s="13" t="s">
        <v>240</v>
      </c>
      <c r="C18" s="16" t="s">
        <v>158</v>
      </c>
      <c r="D18" s="173">
        <f>SUM(D19)</f>
        <v>15900</v>
      </c>
    </row>
    <row r="19" spans="1:4" ht="12.75">
      <c r="A19" s="18" t="s">
        <v>222</v>
      </c>
      <c r="B19" s="19" t="s">
        <v>240</v>
      </c>
      <c r="C19" s="20" t="s">
        <v>223</v>
      </c>
      <c r="D19" s="175">
        <v>15900</v>
      </c>
    </row>
    <row r="20" spans="1:4" ht="26.25">
      <c r="A20" s="12" t="s">
        <v>107</v>
      </c>
      <c r="B20" s="13" t="s">
        <v>248</v>
      </c>
      <c r="C20" s="29"/>
      <c r="D20" s="173">
        <f>SUM(D21)</f>
        <v>4900</v>
      </c>
    </row>
    <row r="21" spans="1:4" ht="12.75">
      <c r="A21" s="12" t="s">
        <v>220</v>
      </c>
      <c r="B21" s="13" t="s">
        <v>249</v>
      </c>
      <c r="C21" s="14"/>
      <c r="D21" s="173">
        <f>SUM(D22,D24)</f>
        <v>4900</v>
      </c>
    </row>
    <row r="22" spans="1:4" ht="39">
      <c r="A22" s="17" t="s">
        <v>49</v>
      </c>
      <c r="B22" s="13" t="s">
        <v>249</v>
      </c>
      <c r="C22" s="16" t="s">
        <v>232</v>
      </c>
      <c r="D22" s="173">
        <f>SUM(D23)</f>
        <v>4377</v>
      </c>
    </row>
    <row r="23" spans="1:4" ht="12.75">
      <c r="A23" s="18" t="s">
        <v>233</v>
      </c>
      <c r="B23" s="19" t="s">
        <v>249</v>
      </c>
      <c r="C23" s="20" t="s">
        <v>234</v>
      </c>
      <c r="D23" s="175">
        <v>4377</v>
      </c>
    </row>
    <row r="24" spans="1:4" ht="12.75">
      <c r="A24" s="27" t="s">
        <v>57</v>
      </c>
      <c r="B24" s="13" t="s">
        <v>249</v>
      </c>
      <c r="C24" s="16">
        <v>200</v>
      </c>
      <c r="D24" s="173">
        <f>SUM(D25)</f>
        <v>523</v>
      </c>
    </row>
    <row r="25" spans="1:4" ht="12.75">
      <c r="A25" s="18" t="s">
        <v>58</v>
      </c>
      <c r="B25" s="19" t="s">
        <v>249</v>
      </c>
      <c r="C25" s="20">
        <v>240</v>
      </c>
      <c r="D25" s="175">
        <v>523</v>
      </c>
    </row>
    <row r="26" spans="1:4" ht="39">
      <c r="A26" s="12" t="s">
        <v>106</v>
      </c>
      <c r="B26" s="13" t="s">
        <v>242</v>
      </c>
      <c r="C26" s="29"/>
      <c r="D26" s="173">
        <f>SUM(D27,D30)</f>
        <v>5845</v>
      </c>
    </row>
    <row r="27" spans="1:4" ht="12.75">
      <c r="A27" s="30" t="s">
        <v>243</v>
      </c>
      <c r="B27" s="13" t="s">
        <v>244</v>
      </c>
      <c r="C27" s="29"/>
      <c r="D27" s="173">
        <f>SUM(D28)</f>
        <v>150</v>
      </c>
    </row>
    <row r="28" spans="1:4" ht="12.75">
      <c r="A28" s="27" t="s">
        <v>57</v>
      </c>
      <c r="B28" s="13" t="s">
        <v>244</v>
      </c>
      <c r="C28" s="16">
        <v>200</v>
      </c>
      <c r="D28" s="173">
        <f>SUM(D29)</f>
        <v>150</v>
      </c>
    </row>
    <row r="29" spans="1:4" ht="12.75">
      <c r="A29" s="18" t="s">
        <v>58</v>
      </c>
      <c r="B29" s="19" t="s">
        <v>244</v>
      </c>
      <c r="C29" s="20">
        <v>240</v>
      </c>
      <c r="D29" s="282">
        <v>150</v>
      </c>
    </row>
    <row r="30" spans="1:4" ht="26.25">
      <c r="A30" s="30" t="s">
        <v>245</v>
      </c>
      <c r="B30" s="13" t="s">
        <v>246</v>
      </c>
      <c r="C30" s="29"/>
      <c r="D30" s="173">
        <f>SUM(D31)</f>
        <v>5695</v>
      </c>
    </row>
    <row r="31" spans="1:4" ht="12.75">
      <c r="A31" s="27" t="s">
        <v>57</v>
      </c>
      <c r="B31" s="13" t="s">
        <v>246</v>
      </c>
      <c r="C31" s="16">
        <v>200</v>
      </c>
      <c r="D31" s="173">
        <f>SUM(D32)</f>
        <v>5695</v>
      </c>
    </row>
    <row r="32" spans="1:4" ht="12.75">
      <c r="A32" s="18" t="s">
        <v>58</v>
      </c>
      <c r="B32" s="19" t="s">
        <v>246</v>
      </c>
      <c r="C32" s="20" t="s">
        <v>121</v>
      </c>
      <c r="D32" s="282">
        <v>5695</v>
      </c>
    </row>
    <row r="33" spans="1:4" ht="12.75" hidden="1">
      <c r="A33" s="142" t="s">
        <v>402</v>
      </c>
      <c r="B33" s="118" t="s">
        <v>361</v>
      </c>
      <c r="C33" s="29"/>
      <c r="D33" s="173">
        <f>SUM(D34)</f>
        <v>0</v>
      </c>
    </row>
    <row r="34" spans="1:4" ht="39" hidden="1">
      <c r="A34" s="30" t="s">
        <v>399</v>
      </c>
      <c r="B34" s="118" t="s">
        <v>360</v>
      </c>
      <c r="C34" s="29"/>
      <c r="D34" s="173">
        <f>SUM(D35)</f>
        <v>0</v>
      </c>
    </row>
    <row r="35" spans="1:4" ht="12.75" hidden="1">
      <c r="A35" s="27" t="s">
        <v>61</v>
      </c>
      <c r="B35" s="118" t="s">
        <v>360</v>
      </c>
      <c r="C35" s="16" t="s">
        <v>338</v>
      </c>
      <c r="D35" s="173">
        <f>SUM(D36)</f>
        <v>0</v>
      </c>
    </row>
    <row r="36" spans="1:4" ht="12.75" hidden="1">
      <c r="A36" s="18" t="s">
        <v>62</v>
      </c>
      <c r="B36" s="141" t="s">
        <v>360</v>
      </c>
      <c r="C36" s="20" t="s">
        <v>339</v>
      </c>
      <c r="D36" s="175">
        <v>0</v>
      </c>
    </row>
    <row r="37" spans="1:4" ht="39">
      <c r="A37" s="9" t="s">
        <v>310</v>
      </c>
      <c r="B37" s="10" t="s">
        <v>255</v>
      </c>
      <c r="C37" s="31"/>
      <c r="D37" s="179">
        <f>SUM(D38,D49)</f>
        <v>28360</v>
      </c>
    </row>
    <row r="38" spans="1:4" ht="26.25">
      <c r="A38" s="15" t="s">
        <v>109</v>
      </c>
      <c r="B38" s="13" t="s">
        <v>19</v>
      </c>
      <c r="C38" s="32"/>
      <c r="D38" s="173">
        <f>SUM(D39,D46)</f>
        <v>10980</v>
      </c>
    </row>
    <row r="39" spans="1:4" ht="12.75">
      <c r="A39" s="12" t="s">
        <v>220</v>
      </c>
      <c r="B39" s="13" t="s">
        <v>20</v>
      </c>
      <c r="C39" s="14"/>
      <c r="D39" s="173">
        <f>SUM(D40,D42,D44)</f>
        <v>10730</v>
      </c>
    </row>
    <row r="40" spans="1:4" ht="39">
      <c r="A40" s="17" t="s">
        <v>49</v>
      </c>
      <c r="B40" s="13" t="s">
        <v>20</v>
      </c>
      <c r="C40" s="16" t="s">
        <v>232</v>
      </c>
      <c r="D40" s="173">
        <f>SUM(D41)</f>
        <v>7690</v>
      </c>
    </row>
    <row r="41" spans="1:4" ht="12.75">
      <c r="A41" s="18" t="s">
        <v>233</v>
      </c>
      <c r="B41" s="19" t="s">
        <v>20</v>
      </c>
      <c r="C41" s="20" t="s">
        <v>234</v>
      </c>
      <c r="D41" s="175">
        <v>7690</v>
      </c>
    </row>
    <row r="42" spans="1:4" ht="12.75">
      <c r="A42" s="17" t="s">
        <v>57</v>
      </c>
      <c r="B42" s="13" t="s">
        <v>20</v>
      </c>
      <c r="C42" s="16">
        <v>200</v>
      </c>
      <c r="D42" s="173">
        <v>2995</v>
      </c>
    </row>
    <row r="43" spans="1:4" ht="12.75">
      <c r="A43" s="18" t="s">
        <v>58</v>
      </c>
      <c r="B43" s="19" t="s">
        <v>20</v>
      </c>
      <c r="C43" s="20">
        <v>240</v>
      </c>
      <c r="D43" s="175">
        <v>2995</v>
      </c>
    </row>
    <row r="44" spans="1:4" ht="12.75">
      <c r="A44" s="21" t="s">
        <v>235</v>
      </c>
      <c r="B44" s="13" t="s">
        <v>20</v>
      </c>
      <c r="C44" s="22" t="s">
        <v>236</v>
      </c>
      <c r="D44" s="177">
        <f>SUM(D45)</f>
        <v>45</v>
      </c>
    </row>
    <row r="45" spans="1:4" ht="12.75">
      <c r="A45" s="23" t="s">
        <v>60</v>
      </c>
      <c r="B45" s="19" t="s">
        <v>20</v>
      </c>
      <c r="C45" s="24" t="s">
        <v>241</v>
      </c>
      <c r="D45" s="175">
        <v>45</v>
      </c>
    </row>
    <row r="46" spans="1:4" ht="12.75">
      <c r="A46" s="25" t="s">
        <v>21</v>
      </c>
      <c r="B46" s="13" t="s">
        <v>22</v>
      </c>
      <c r="C46" s="26"/>
      <c r="D46" s="173">
        <f>SUM(D47)</f>
        <v>250</v>
      </c>
    </row>
    <row r="47" spans="1:4" ht="12.75">
      <c r="A47" s="17" t="s">
        <v>57</v>
      </c>
      <c r="B47" s="13" t="s">
        <v>22</v>
      </c>
      <c r="C47" s="16">
        <v>200</v>
      </c>
      <c r="D47" s="173">
        <f>SUM(D48)</f>
        <v>250</v>
      </c>
    </row>
    <row r="48" spans="1:4" ht="12.75">
      <c r="A48" s="18" t="s">
        <v>58</v>
      </c>
      <c r="B48" s="19" t="s">
        <v>22</v>
      </c>
      <c r="C48" s="20">
        <v>240</v>
      </c>
      <c r="D48" s="175">
        <v>250</v>
      </c>
    </row>
    <row r="49" spans="1:4" ht="12.75">
      <c r="A49" s="103" t="s">
        <v>403</v>
      </c>
      <c r="B49" s="118" t="s">
        <v>392</v>
      </c>
      <c r="C49" s="119"/>
      <c r="D49" s="168">
        <f>SUM(D50)</f>
        <v>17380</v>
      </c>
    </row>
    <row r="50" spans="1:4" s="95" customFormat="1" ht="26.25">
      <c r="A50" s="151" t="s">
        <v>388</v>
      </c>
      <c r="B50" s="118" t="s">
        <v>393</v>
      </c>
      <c r="C50" s="119"/>
      <c r="D50" s="164">
        <f>D51</f>
        <v>17380</v>
      </c>
    </row>
    <row r="51" spans="1:4" s="95" customFormat="1" ht="12.75">
      <c r="A51" s="104" t="s">
        <v>162</v>
      </c>
      <c r="B51" s="118" t="s">
        <v>393</v>
      </c>
      <c r="C51" s="119">
        <v>500</v>
      </c>
      <c r="D51" s="164">
        <f>SUM(D52)</f>
        <v>17380</v>
      </c>
    </row>
    <row r="52" spans="1:4" s="95" customFormat="1" ht="12.75">
      <c r="A52" s="113" t="s">
        <v>62</v>
      </c>
      <c r="B52" s="245" t="s">
        <v>393</v>
      </c>
      <c r="C52" s="121">
        <v>540</v>
      </c>
      <c r="D52" s="165">
        <v>17380</v>
      </c>
    </row>
    <row r="53" spans="1:4" ht="39">
      <c r="A53" s="33" t="s">
        <v>302</v>
      </c>
      <c r="B53" s="34" t="s">
        <v>145</v>
      </c>
      <c r="C53" s="34"/>
      <c r="D53" s="171">
        <f>SUM(D54)</f>
        <v>120</v>
      </c>
    </row>
    <row r="54" spans="1:4" ht="26.25">
      <c r="A54" s="35" t="s">
        <v>94</v>
      </c>
      <c r="B54" s="36" t="s">
        <v>146</v>
      </c>
      <c r="C54" s="36"/>
      <c r="D54" s="172">
        <f>SUM(D55)</f>
        <v>120</v>
      </c>
    </row>
    <row r="55" spans="1:4" ht="12.75">
      <c r="A55" s="40" t="s">
        <v>147</v>
      </c>
      <c r="B55" s="36" t="s">
        <v>148</v>
      </c>
      <c r="C55" s="36"/>
      <c r="D55" s="173">
        <f>SUM(D56)</f>
        <v>120</v>
      </c>
    </row>
    <row r="56" spans="1:4" ht="12.75">
      <c r="A56" s="37" t="s">
        <v>57</v>
      </c>
      <c r="B56" s="36" t="s">
        <v>148</v>
      </c>
      <c r="C56" s="36">
        <v>200</v>
      </c>
      <c r="D56" s="173">
        <f>SUM(D57)</f>
        <v>120</v>
      </c>
    </row>
    <row r="57" spans="1:4" ht="12.75">
      <c r="A57" s="41" t="s">
        <v>58</v>
      </c>
      <c r="B57" s="39" t="s">
        <v>148</v>
      </c>
      <c r="C57" s="39">
        <v>240</v>
      </c>
      <c r="D57" s="175">
        <v>120</v>
      </c>
    </row>
    <row r="58" spans="1:4" ht="39">
      <c r="A58" s="33" t="s">
        <v>307</v>
      </c>
      <c r="B58" s="34" t="s">
        <v>159</v>
      </c>
      <c r="C58" s="34"/>
      <c r="D58" s="171">
        <f>SUM(D59,D66,D70,D77,D84,D88)</f>
        <v>216729</v>
      </c>
    </row>
    <row r="59" spans="1:4" ht="12.75">
      <c r="A59" s="35" t="s">
        <v>96</v>
      </c>
      <c r="B59" s="36" t="s">
        <v>204</v>
      </c>
      <c r="C59" s="36"/>
      <c r="D59" s="172">
        <f>SUM(D63,D60)</f>
        <v>21273.4</v>
      </c>
    </row>
    <row r="60" spans="1:4" ht="26.25">
      <c r="A60" s="103" t="s">
        <v>368</v>
      </c>
      <c r="B60" s="99" t="s">
        <v>364</v>
      </c>
      <c r="C60" s="227"/>
      <c r="D60" s="168">
        <f>SUM(D62)</f>
        <v>4273.4</v>
      </c>
    </row>
    <row r="61" spans="1:4" ht="12.75">
      <c r="A61" s="103" t="s">
        <v>57</v>
      </c>
      <c r="B61" s="99" t="s">
        <v>364</v>
      </c>
      <c r="C61" s="227">
        <v>200</v>
      </c>
      <c r="D61" s="168">
        <f>SUM(D62)</f>
        <v>4273.4</v>
      </c>
    </row>
    <row r="62" spans="1:4" ht="12.75">
      <c r="A62" s="114" t="s">
        <v>58</v>
      </c>
      <c r="B62" s="216" t="s">
        <v>364</v>
      </c>
      <c r="C62" s="228">
        <v>240</v>
      </c>
      <c r="D62" s="218">
        <v>4273.4</v>
      </c>
    </row>
    <row r="63" spans="1:4" s="162" customFormat="1" ht="12.75">
      <c r="A63" s="103" t="s">
        <v>34</v>
      </c>
      <c r="B63" s="99" t="s">
        <v>205</v>
      </c>
      <c r="C63" s="119"/>
      <c r="D63" s="173">
        <f>SUM(D64)</f>
        <v>17000</v>
      </c>
    </row>
    <row r="64" spans="1:4" ht="12.75">
      <c r="A64" s="104" t="s">
        <v>57</v>
      </c>
      <c r="B64" s="99" t="s">
        <v>205</v>
      </c>
      <c r="C64" s="119">
        <v>200</v>
      </c>
      <c r="D64" s="173">
        <f>SUM(D65)</f>
        <v>17000</v>
      </c>
    </row>
    <row r="65" spans="1:4" ht="12.75">
      <c r="A65" s="113" t="s">
        <v>58</v>
      </c>
      <c r="B65" s="107" t="s">
        <v>205</v>
      </c>
      <c r="C65" s="121">
        <v>240</v>
      </c>
      <c r="D65" s="232">
        <v>17000</v>
      </c>
    </row>
    <row r="66" spans="1:4" ht="12.75">
      <c r="A66" s="37" t="s">
        <v>97</v>
      </c>
      <c r="B66" s="36" t="s">
        <v>206</v>
      </c>
      <c r="C66" s="36"/>
      <c r="D66" s="172">
        <f>SUM(D68)</f>
        <v>508</v>
      </c>
    </row>
    <row r="67" spans="1:4" ht="12.75">
      <c r="A67" s="37" t="s">
        <v>207</v>
      </c>
      <c r="B67" s="36" t="s">
        <v>208</v>
      </c>
      <c r="C67" s="36"/>
      <c r="D67" s="173">
        <f>SUM(D68)</f>
        <v>508</v>
      </c>
    </row>
    <row r="68" spans="1:4" ht="12.75">
      <c r="A68" s="104" t="s">
        <v>57</v>
      </c>
      <c r="B68" s="36" t="s">
        <v>208</v>
      </c>
      <c r="C68" s="36">
        <v>200</v>
      </c>
      <c r="D68" s="173">
        <f>SUM(D69)</f>
        <v>508</v>
      </c>
    </row>
    <row r="69" spans="1:4" ht="12.75">
      <c r="A69" s="38" t="s">
        <v>58</v>
      </c>
      <c r="B69" s="39" t="s">
        <v>208</v>
      </c>
      <c r="C69" s="39">
        <v>240</v>
      </c>
      <c r="D69" s="175">
        <v>508</v>
      </c>
    </row>
    <row r="70" spans="1:4" ht="12.75">
      <c r="A70" s="40" t="s">
        <v>98</v>
      </c>
      <c r="B70" s="36" t="s">
        <v>209</v>
      </c>
      <c r="C70" s="36"/>
      <c r="D70" s="172">
        <f>SUM(D75,D71)</f>
        <v>620</v>
      </c>
    </row>
    <row r="71" spans="1:4" ht="12.75">
      <c r="A71" s="138" t="s">
        <v>340</v>
      </c>
      <c r="B71" s="118" t="s">
        <v>341</v>
      </c>
      <c r="C71" s="133"/>
      <c r="D71" s="173">
        <f>SUM(D73)</f>
        <v>570</v>
      </c>
    </row>
    <row r="72" spans="1:4" ht="12.75">
      <c r="A72" s="104" t="s">
        <v>61</v>
      </c>
      <c r="B72" s="99" t="s">
        <v>341</v>
      </c>
      <c r="C72" s="99">
        <v>500</v>
      </c>
      <c r="D72" s="173">
        <f>SUM(D73)</f>
        <v>570</v>
      </c>
    </row>
    <row r="73" spans="1:4" ht="12.75">
      <c r="A73" s="114" t="s">
        <v>62</v>
      </c>
      <c r="B73" s="107" t="s">
        <v>341</v>
      </c>
      <c r="C73" s="107">
        <v>540</v>
      </c>
      <c r="D73" s="175">
        <v>570</v>
      </c>
    </row>
    <row r="74" spans="1:4" ht="26.25">
      <c r="A74" s="138" t="s">
        <v>266</v>
      </c>
      <c r="B74" s="118" t="s">
        <v>265</v>
      </c>
      <c r="C74" s="133"/>
      <c r="D74" s="173">
        <f>SUM(D76)</f>
        <v>50</v>
      </c>
    </row>
    <row r="75" spans="1:4" ht="12.75">
      <c r="A75" s="104" t="s">
        <v>57</v>
      </c>
      <c r="B75" s="99" t="s">
        <v>265</v>
      </c>
      <c r="C75" s="99">
        <v>200</v>
      </c>
      <c r="D75" s="173">
        <f>SUM(D76)</f>
        <v>50</v>
      </c>
    </row>
    <row r="76" spans="1:4" ht="12.75">
      <c r="A76" s="114" t="s">
        <v>58</v>
      </c>
      <c r="B76" s="107" t="s">
        <v>265</v>
      </c>
      <c r="C76" s="107">
        <v>240</v>
      </c>
      <c r="D76" s="175">
        <v>50</v>
      </c>
    </row>
    <row r="77" spans="1:4" ht="26.25">
      <c r="A77" s="40" t="s">
        <v>210</v>
      </c>
      <c r="B77" s="36" t="s">
        <v>211</v>
      </c>
      <c r="C77" s="159"/>
      <c r="D77" s="173">
        <f>SUM(D78,D81)</f>
        <v>49417.3</v>
      </c>
    </row>
    <row r="78" spans="1:4" s="162" customFormat="1" ht="12.75">
      <c r="A78" s="108" t="s">
        <v>212</v>
      </c>
      <c r="B78" s="99" t="s">
        <v>213</v>
      </c>
      <c r="C78" s="99"/>
      <c r="D78" s="173">
        <f>SUM(D79)</f>
        <v>9637.7</v>
      </c>
    </row>
    <row r="79" spans="1:4" ht="12.75">
      <c r="A79" s="104" t="s">
        <v>57</v>
      </c>
      <c r="B79" s="99" t="s">
        <v>213</v>
      </c>
      <c r="C79" s="99">
        <v>200</v>
      </c>
      <c r="D79" s="173">
        <f>SUM(D80)</f>
        <v>9637.7</v>
      </c>
    </row>
    <row r="80" spans="1:4" ht="12.75">
      <c r="A80" s="113" t="s">
        <v>58</v>
      </c>
      <c r="B80" s="107" t="s">
        <v>213</v>
      </c>
      <c r="C80" s="107">
        <v>240</v>
      </c>
      <c r="D80" s="232">
        <v>9637.7</v>
      </c>
    </row>
    <row r="81" spans="1:4" ht="39">
      <c r="A81" s="108" t="s">
        <v>286</v>
      </c>
      <c r="B81" s="99" t="s">
        <v>347</v>
      </c>
      <c r="C81" s="99"/>
      <c r="D81" s="173">
        <f>SUM(D82)</f>
        <v>39779.6</v>
      </c>
    </row>
    <row r="82" spans="1:4" ht="12.75">
      <c r="A82" s="104" t="s">
        <v>61</v>
      </c>
      <c r="B82" s="99" t="s">
        <v>347</v>
      </c>
      <c r="C82" s="99">
        <v>500</v>
      </c>
      <c r="D82" s="173">
        <f>SUM(D83)</f>
        <v>39779.6</v>
      </c>
    </row>
    <row r="83" spans="1:4" ht="12.75">
      <c r="A83" s="100" t="s">
        <v>62</v>
      </c>
      <c r="B83" s="99" t="s">
        <v>347</v>
      </c>
      <c r="C83" s="99">
        <v>540</v>
      </c>
      <c r="D83" s="173">
        <v>39779.6</v>
      </c>
    </row>
    <row r="84" spans="1:4" ht="26.25">
      <c r="A84" s="40" t="s">
        <v>164</v>
      </c>
      <c r="B84" s="36" t="s">
        <v>165</v>
      </c>
      <c r="C84" s="159"/>
      <c r="D84" s="172">
        <f>SUM(D85)</f>
        <v>22561.7</v>
      </c>
    </row>
    <row r="85" spans="1:4" ht="12.75">
      <c r="A85" s="40" t="s">
        <v>220</v>
      </c>
      <c r="B85" s="36" t="s">
        <v>166</v>
      </c>
      <c r="C85" s="159"/>
      <c r="D85" s="173">
        <f>SUM(D86)</f>
        <v>22561.7</v>
      </c>
    </row>
    <row r="86" spans="1:4" ht="26.25">
      <c r="A86" s="37" t="s">
        <v>157</v>
      </c>
      <c r="B86" s="36" t="s">
        <v>166</v>
      </c>
      <c r="C86" s="159">
        <v>600</v>
      </c>
      <c r="D86" s="173">
        <f>SUM(D87)</f>
        <v>22561.7</v>
      </c>
    </row>
    <row r="87" spans="1:4" ht="12.75">
      <c r="A87" s="38" t="s">
        <v>222</v>
      </c>
      <c r="B87" s="39" t="s">
        <v>166</v>
      </c>
      <c r="C87" s="161">
        <v>610</v>
      </c>
      <c r="D87" s="175">
        <v>22561.7</v>
      </c>
    </row>
    <row r="88" spans="1:4" ht="12.75">
      <c r="A88" s="103" t="s">
        <v>401</v>
      </c>
      <c r="B88" s="99" t="s">
        <v>350</v>
      </c>
      <c r="C88" s="227"/>
      <c r="D88" s="168">
        <f>D91+D95+D98+D92</f>
        <v>122348.59999999999</v>
      </c>
    </row>
    <row r="89" spans="1:4" ht="26.25">
      <c r="A89" s="103" t="s">
        <v>18</v>
      </c>
      <c r="B89" s="99" t="s">
        <v>377</v>
      </c>
      <c r="C89" s="227"/>
      <c r="D89" s="168">
        <f>SUM(D90)</f>
        <v>111535.8</v>
      </c>
    </row>
    <row r="90" spans="1:4" ht="12.75">
      <c r="A90" s="132" t="s">
        <v>162</v>
      </c>
      <c r="B90" s="99" t="s">
        <v>377</v>
      </c>
      <c r="C90" s="227">
        <v>500</v>
      </c>
      <c r="D90" s="168">
        <f>SUM(D91)</f>
        <v>111535.8</v>
      </c>
    </row>
    <row r="91" spans="1:4" ht="12.75">
      <c r="A91" s="134" t="s">
        <v>62</v>
      </c>
      <c r="B91" s="99" t="s">
        <v>377</v>
      </c>
      <c r="C91" s="228">
        <v>540</v>
      </c>
      <c r="D91" s="218">
        <v>111535.8</v>
      </c>
    </row>
    <row r="92" spans="1:4" ht="12.75">
      <c r="A92" s="142" t="s">
        <v>391</v>
      </c>
      <c r="B92" s="99" t="s">
        <v>390</v>
      </c>
      <c r="C92" s="228"/>
      <c r="D92" s="168">
        <f>D93</f>
        <v>39.4</v>
      </c>
    </row>
    <row r="93" spans="1:4" ht="12.75">
      <c r="A93" s="104" t="s">
        <v>57</v>
      </c>
      <c r="B93" s="99" t="s">
        <v>390</v>
      </c>
      <c r="C93" s="227">
        <v>200</v>
      </c>
      <c r="D93" s="168">
        <f>D94</f>
        <v>39.4</v>
      </c>
    </row>
    <row r="94" spans="1:4" ht="12.75">
      <c r="A94" s="254" t="s">
        <v>58</v>
      </c>
      <c r="B94" s="255" t="s">
        <v>390</v>
      </c>
      <c r="C94" s="256" t="s">
        <v>121</v>
      </c>
      <c r="D94" s="218">
        <v>39.4</v>
      </c>
    </row>
    <row r="95" spans="1:4" ht="26.25">
      <c r="A95" s="142" t="s">
        <v>385</v>
      </c>
      <c r="B95" s="99" t="s">
        <v>384</v>
      </c>
      <c r="C95" s="228"/>
      <c r="D95" s="168">
        <f>D96</f>
        <v>6500</v>
      </c>
    </row>
    <row r="96" spans="1:4" ht="12.75">
      <c r="A96" s="103" t="s">
        <v>57</v>
      </c>
      <c r="B96" s="99" t="s">
        <v>384</v>
      </c>
      <c r="C96" s="227">
        <v>200</v>
      </c>
      <c r="D96" s="168">
        <f>D97</f>
        <v>6500</v>
      </c>
    </row>
    <row r="97" spans="1:4" ht="12.75">
      <c r="A97" s="113" t="s">
        <v>58</v>
      </c>
      <c r="B97" s="251" t="s">
        <v>384</v>
      </c>
      <c r="C97" s="229" t="s">
        <v>121</v>
      </c>
      <c r="D97" s="218">
        <v>6500</v>
      </c>
    </row>
    <row r="98" spans="1:4" ht="39" customHeight="1">
      <c r="A98" s="130" t="s">
        <v>406</v>
      </c>
      <c r="B98" s="99" t="s">
        <v>389</v>
      </c>
      <c r="C98" s="133"/>
      <c r="D98" s="168">
        <f>D99</f>
        <v>4273.4</v>
      </c>
    </row>
    <row r="99" spans="1:4" ht="12.75">
      <c r="A99" s="104" t="s">
        <v>57</v>
      </c>
      <c r="B99" s="99" t="s">
        <v>389</v>
      </c>
      <c r="C99" s="227">
        <v>200</v>
      </c>
      <c r="D99" s="168">
        <f>D100</f>
        <v>4273.4</v>
      </c>
    </row>
    <row r="100" spans="1:4" ht="12.75">
      <c r="A100" s="254" t="s">
        <v>58</v>
      </c>
      <c r="B100" s="255" t="s">
        <v>389</v>
      </c>
      <c r="C100" s="256" t="s">
        <v>121</v>
      </c>
      <c r="D100" s="257">
        <v>4273.4</v>
      </c>
    </row>
    <row r="101" spans="1:4" ht="26.25">
      <c r="A101" s="42" t="s">
        <v>311</v>
      </c>
      <c r="B101" s="43" t="s">
        <v>47</v>
      </c>
      <c r="C101" s="67"/>
      <c r="D101" s="179">
        <f>SUM(D102,D106,D116,D132)</f>
        <v>36024</v>
      </c>
    </row>
    <row r="102" spans="1:4" ht="12.75">
      <c r="A102" s="35" t="s">
        <v>85</v>
      </c>
      <c r="B102" s="36" t="s">
        <v>74</v>
      </c>
      <c r="C102" s="159"/>
      <c r="D102" s="172">
        <f>SUM(D103)</f>
        <v>1000</v>
      </c>
    </row>
    <row r="103" spans="1:4" ht="26.25">
      <c r="A103" s="37" t="s">
        <v>75</v>
      </c>
      <c r="B103" s="36" t="s">
        <v>76</v>
      </c>
      <c r="C103" s="159"/>
      <c r="D103" s="172">
        <f>D104</f>
        <v>1000</v>
      </c>
    </row>
    <row r="104" spans="1:4" ht="12.75">
      <c r="A104" s="35" t="s">
        <v>59</v>
      </c>
      <c r="B104" s="36" t="s">
        <v>76</v>
      </c>
      <c r="C104" s="159">
        <v>800</v>
      </c>
      <c r="D104" s="172">
        <f>D105</f>
        <v>1000</v>
      </c>
    </row>
    <row r="105" spans="1:4" ht="12.75">
      <c r="A105" s="44" t="s">
        <v>77</v>
      </c>
      <c r="B105" s="39" t="s">
        <v>76</v>
      </c>
      <c r="C105" s="161">
        <v>870</v>
      </c>
      <c r="D105" s="174">
        <v>1000</v>
      </c>
    </row>
    <row r="106" spans="1:4" ht="12.75">
      <c r="A106" s="40" t="s">
        <v>86</v>
      </c>
      <c r="B106" s="36" t="s">
        <v>80</v>
      </c>
      <c r="C106" s="159"/>
      <c r="D106" s="172">
        <f>D107+D110+D113</f>
        <v>984</v>
      </c>
    </row>
    <row r="107" spans="1:4" ht="26.25">
      <c r="A107" s="37" t="s">
        <v>81</v>
      </c>
      <c r="B107" s="36" t="s">
        <v>82</v>
      </c>
      <c r="C107" s="159"/>
      <c r="D107" s="172">
        <f>D108</f>
        <v>200</v>
      </c>
    </row>
    <row r="108" spans="1:4" ht="12.75">
      <c r="A108" s="45" t="s">
        <v>57</v>
      </c>
      <c r="B108" s="36" t="s">
        <v>82</v>
      </c>
      <c r="C108" s="159">
        <v>200</v>
      </c>
      <c r="D108" s="172">
        <f>D109</f>
        <v>200</v>
      </c>
    </row>
    <row r="109" spans="1:4" ht="12.75">
      <c r="A109" s="38" t="s">
        <v>58</v>
      </c>
      <c r="B109" s="36" t="s">
        <v>82</v>
      </c>
      <c r="C109" s="161">
        <v>240</v>
      </c>
      <c r="D109" s="174">
        <v>200</v>
      </c>
    </row>
    <row r="110" spans="1:4" s="162" customFormat="1" ht="26.25">
      <c r="A110" s="104" t="s">
        <v>149</v>
      </c>
      <c r="B110" s="99" t="s">
        <v>150</v>
      </c>
      <c r="C110" s="99"/>
      <c r="D110" s="173">
        <f>D111</f>
        <v>300</v>
      </c>
    </row>
    <row r="111" spans="1:4" ht="12.75">
      <c r="A111" s="100" t="s">
        <v>57</v>
      </c>
      <c r="B111" s="99" t="s">
        <v>150</v>
      </c>
      <c r="C111" s="99">
        <v>200</v>
      </c>
      <c r="D111" s="172">
        <f>D112</f>
        <v>300</v>
      </c>
    </row>
    <row r="112" spans="1:4" ht="12.75">
      <c r="A112" s="114" t="s">
        <v>58</v>
      </c>
      <c r="B112" s="107" t="s">
        <v>150</v>
      </c>
      <c r="C112" s="107">
        <v>240</v>
      </c>
      <c r="D112" s="174">
        <v>300</v>
      </c>
    </row>
    <row r="113" spans="1:4" s="162" customFormat="1" ht="12.75">
      <c r="A113" s="158" t="s">
        <v>161</v>
      </c>
      <c r="B113" s="159" t="s">
        <v>160</v>
      </c>
      <c r="C113" s="159"/>
      <c r="D113" s="173">
        <f>D114</f>
        <v>484</v>
      </c>
    </row>
    <row r="114" spans="1:4" ht="12.75">
      <c r="A114" s="160" t="s">
        <v>57</v>
      </c>
      <c r="B114" s="159" t="s">
        <v>160</v>
      </c>
      <c r="C114" s="159">
        <v>200</v>
      </c>
      <c r="D114" s="172">
        <f>D115</f>
        <v>484</v>
      </c>
    </row>
    <row r="115" spans="1:4" ht="12.75">
      <c r="A115" s="83" t="s">
        <v>58</v>
      </c>
      <c r="B115" s="161" t="s">
        <v>160</v>
      </c>
      <c r="C115" s="161">
        <v>240</v>
      </c>
      <c r="D115" s="174">
        <v>484</v>
      </c>
    </row>
    <row r="116" spans="1:4" ht="39">
      <c r="A116" s="158" t="s">
        <v>84</v>
      </c>
      <c r="B116" s="159" t="s">
        <v>48</v>
      </c>
      <c r="C116" s="159"/>
      <c r="D116" s="172">
        <f>SUM(D126,D117,D129)</f>
        <v>32810</v>
      </c>
    </row>
    <row r="117" spans="1:4" ht="12.75">
      <c r="A117" s="181" t="s">
        <v>65</v>
      </c>
      <c r="B117" s="159" t="s">
        <v>66</v>
      </c>
      <c r="C117" s="159"/>
      <c r="D117" s="172">
        <f>SUM(D118,D120,D124,D122)</f>
        <v>31268</v>
      </c>
    </row>
    <row r="118" spans="1:4" ht="39">
      <c r="A118" s="50" t="s">
        <v>49</v>
      </c>
      <c r="B118" s="159" t="s">
        <v>66</v>
      </c>
      <c r="C118" s="159">
        <v>100</v>
      </c>
      <c r="D118" s="172">
        <f>D119</f>
        <v>24994</v>
      </c>
    </row>
    <row r="119" spans="1:4" ht="12.75">
      <c r="A119" s="182" t="s">
        <v>50</v>
      </c>
      <c r="B119" s="161" t="s">
        <v>66</v>
      </c>
      <c r="C119" s="161">
        <v>120</v>
      </c>
      <c r="D119" s="174">
        <v>24994</v>
      </c>
    </row>
    <row r="120" spans="1:4" ht="12.75">
      <c r="A120" s="104" t="s">
        <v>57</v>
      </c>
      <c r="B120" s="109" t="s">
        <v>66</v>
      </c>
      <c r="C120" s="109">
        <v>200</v>
      </c>
      <c r="D120" s="172">
        <f>D121</f>
        <v>1776</v>
      </c>
    </row>
    <row r="121" spans="1:4" s="162" customFormat="1" ht="12.75">
      <c r="A121" s="113" t="s">
        <v>58</v>
      </c>
      <c r="B121" s="111" t="s">
        <v>66</v>
      </c>
      <c r="C121" s="111">
        <v>240</v>
      </c>
      <c r="D121" s="175">
        <v>1776</v>
      </c>
    </row>
    <row r="122" spans="1:4" s="162" customFormat="1" ht="12.75">
      <c r="A122" s="104" t="s">
        <v>253</v>
      </c>
      <c r="B122" s="109" t="s">
        <v>66</v>
      </c>
      <c r="C122" s="109">
        <v>300</v>
      </c>
      <c r="D122" s="164">
        <f>D123</f>
        <v>4298</v>
      </c>
    </row>
    <row r="123" spans="1:4" s="162" customFormat="1" ht="12.75">
      <c r="A123" s="113" t="s">
        <v>274</v>
      </c>
      <c r="B123" s="111" t="s">
        <v>66</v>
      </c>
      <c r="C123" s="111">
        <v>320</v>
      </c>
      <c r="D123" s="165">
        <v>4298</v>
      </c>
    </row>
    <row r="124" spans="1:4" ht="12.75">
      <c r="A124" s="35" t="s">
        <v>59</v>
      </c>
      <c r="B124" s="36" t="s">
        <v>66</v>
      </c>
      <c r="C124" s="159">
        <v>800</v>
      </c>
      <c r="D124" s="172">
        <f>D125</f>
        <v>200</v>
      </c>
    </row>
    <row r="125" spans="1:4" ht="12.75">
      <c r="A125" s="46" t="s">
        <v>60</v>
      </c>
      <c r="B125" s="39" t="s">
        <v>66</v>
      </c>
      <c r="C125" s="161">
        <v>850</v>
      </c>
      <c r="D125" s="174">
        <v>200</v>
      </c>
    </row>
    <row r="126" spans="1:4" ht="26.25">
      <c r="A126" s="37" t="s">
        <v>67</v>
      </c>
      <c r="B126" s="36" t="s">
        <v>68</v>
      </c>
      <c r="C126" s="159"/>
      <c r="D126" s="172">
        <f>D127</f>
        <v>700</v>
      </c>
    </row>
    <row r="127" spans="1:4" ht="12.75">
      <c r="A127" s="35" t="s">
        <v>57</v>
      </c>
      <c r="B127" s="36" t="s">
        <v>68</v>
      </c>
      <c r="C127" s="159">
        <v>200</v>
      </c>
      <c r="D127" s="172">
        <f>D128</f>
        <v>700</v>
      </c>
    </row>
    <row r="128" spans="1:4" ht="12.75">
      <c r="A128" s="38" t="s">
        <v>58</v>
      </c>
      <c r="B128" s="39" t="s">
        <v>68</v>
      </c>
      <c r="C128" s="161">
        <v>240</v>
      </c>
      <c r="D128" s="174">
        <v>700</v>
      </c>
    </row>
    <row r="129" spans="1:4" ht="26.25">
      <c r="A129" s="37" t="s">
        <v>333</v>
      </c>
      <c r="B129" s="36" t="s">
        <v>334</v>
      </c>
      <c r="C129" s="159"/>
      <c r="D129" s="172">
        <f>D130</f>
        <v>842</v>
      </c>
    </row>
    <row r="130" spans="1:4" ht="12.75">
      <c r="A130" s="35" t="s">
        <v>61</v>
      </c>
      <c r="B130" s="36" t="s">
        <v>334</v>
      </c>
      <c r="C130" s="159">
        <v>500</v>
      </c>
      <c r="D130" s="172">
        <f>D131</f>
        <v>842</v>
      </c>
    </row>
    <row r="131" spans="1:4" ht="12.75">
      <c r="A131" s="38" t="s">
        <v>62</v>
      </c>
      <c r="B131" s="39" t="s">
        <v>334</v>
      </c>
      <c r="C131" s="161">
        <v>540</v>
      </c>
      <c r="D131" s="174">
        <v>842</v>
      </c>
    </row>
    <row r="132" spans="1:4" ht="12.75">
      <c r="A132" s="40" t="s">
        <v>108</v>
      </c>
      <c r="B132" s="36" t="s">
        <v>251</v>
      </c>
      <c r="C132" s="159"/>
      <c r="D132" s="172">
        <f>D133</f>
        <v>1230</v>
      </c>
    </row>
    <row r="133" spans="1:4" ht="26.25">
      <c r="A133" s="40" t="s">
        <v>31</v>
      </c>
      <c r="B133" s="36" t="s">
        <v>252</v>
      </c>
      <c r="C133" s="159"/>
      <c r="D133" s="172">
        <f>D134</f>
        <v>1230</v>
      </c>
    </row>
    <row r="134" spans="1:4" ht="12.75">
      <c r="A134" s="37" t="s">
        <v>253</v>
      </c>
      <c r="B134" s="36" t="s">
        <v>252</v>
      </c>
      <c r="C134" s="159">
        <v>300</v>
      </c>
      <c r="D134" s="172">
        <f>D135</f>
        <v>1230</v>
      </c>
    </row>
    <row r="135" spans="1:4" ht="12.75">
      <c r="A135" s="41" t="s">
        <v>274</v>
      </c>
      <c r="B135" s="39" t="s">
        <v>252</v>
      </c>
      <c r="C135" s="161">
        <v>320</v>
      </c>
      <c r="D135" s="174">
        <v>1230</v>
      </c>
    </row>
    <row r="136" spans="1:4" ht="26.25">
      <c r="A136" s="47" t="s">
        <v>300</v>
      </c>
      <c r="B136" s="10" t="s">
        <v>118</v>
      </c>
      <c r="C136" s="186"/>
      <c r="D136" s="179">
        <f>SUM(D145,D149,D137,D141)</f>
        <v>2190</v>
      </c>
    </row>
    <row r="137" spans="1:4" ht="12.75">
      <c r="A137" s="40" t="s">
        <v>87</v>
      </c>
      <c r="B137" s="48" t="s">
        <v>201</v>
      </c>
      <c r="C137" s="123"/>
      <c r="D137" s="173">
        <f aca="true" t="shared" si="0" ref="D137:D143">SUM(D138)</f>
        <v>40</v>
      </c>
    </row>
    <row r="138" spans="1:4" ht="12.75">
      <c r="A138" s="40" t="s">
        <v>203</v>
      </c>
      <c r="B138" s="48" t="s">
        <v>202</v>
      </c>
      <c r="C138" s="123"/>
      <c r="D138" s="173">
        <f t="shared" si="0"/>
        <v>40</v>
      </c>
    </row>
    <row r="139" spans="1:4" ht="12.75">
      <c r="A139" s="27" t="s">
        <v>57</v>
      </c>
      <c r="B139" s="48" t="s">
        <v>202</v>
      </c>
      <c r="C139" s="124" t="s">
        <v>120</v>
      </c>
      <c r="D139" s="173">
        <f t="shared" si="0"/>
        <v>40</v>
      </c>
    </row>
    <row r="140" spans="1:4" ht="12.75">
      <c r="A140" s="18" t="s">
        <v>58</v>
      </c>
      <c r="B140" s="49" t="s">
        <v>202</v>
      </c>
      <c r="C140" s="125" t="s">
        <v>121</v>
      </c>
      <c r="D140" s="175">
        <v>40</v>
      </c>
    </row>
    <row r="141" spans="1:4" ht="26.25">
      <c r="A141" s="40" t="s">
        <v>88</v>
      </c>
      <c r="B141" s="48" t="s">
        <v>119</v>
      </c>
      <c r="C141" s="123"/>
      <c r="D141" s="173">
        <f t="shared" si="0"/>
        <v>1400</v>
      </c>
    </row>
    <row r="142" spans="1:4" ht="26.25">
      <c r="A142" s="40" t="s">
        <v>335</v>
      </c>
      <c r="B142" s="48" t="s">
        <v>336</v>
      </c>
      <c r="C142" s="123"/>
      <c r="D142" s="173">
        <f t="shared" si="0"/>
        <v>1400</v>
      </c>
    </row>
    <row r="143" spans="1:4" ht="12.75">
      <c r="A143" s="27" t="s">
        <v>61</v>
      </c>
      <c r="B143" s="48" t="s">
        <v>336</v>
      </c>
      <c r="C143" s="124" t="s">
        <v>338</v>
      </c>
      <c r="D143" s="173">
        <f t="shared" si="0"/>
        <v>1400</v>
      </c>
    </row>
    <row r="144" spans="1:4" ht="12.75">
      <c r="A144" s="18" t="s">
        <v>62</v>
      </c>
      <c r="B144" s="49" t="s">
        <v>336</v>
      </c>
      <c r="C144" s="125" t="s">
        <v>339</v>
      </c>
      <c r="D144" s="175">
        <v>1400</v>
      </c>
    </row>
    <row r="145" spans="1:4" ht="26.25">
      <c r="A145" s="40" t="s">
        <v>89</v>
      </c>
      <c r="B145" s="48" t="s">
        <v>123</v>
      </c>
      <c r="C145" s="123"/>
      <c r="D145" s="173">
        <f>SUM(D146)</f>
        <v>300</v>
      </c>
    </row>
    <row r="146" spans="1:4" ht="12.75">
      <c r="A146" s="40" t="s">
        <v>124</v>
      </c>
      <c r="B146" s="48" t="s">
        <v>125</v>
      </c>
      <c r="C146" s="123"/>
      <c r="D146" s="173">
        <f>SUM(D147)</f>
        <v>300</v>
      </c>
    </row>
    <row r="147" spans="1:4" ht="12.75">
      <c r="A147" s="27" t="s">
        <v>57</v>
      </c>
      <c r="B147" s="48" t="s">
        <v>125</v>
      </c>
      <c r="C147" s="124" t="s">
        <v>120</v>
      </c>
      <c r="D147" s="173">
        <f>SUM(D148)</f>
        <v>300</v>
      </c>
    </row>
    <row r="148" spans="1:4" ht="12.75">
      <c r="A148" s="18" t="s">
        <v>58</v>
      </c>
      <c r="B148" s="49" t="s">
        <v>125</v>
      </c>
      <c r="C148" s="125" t="s">
        <v>121</v>
      </c>
      <c r="D148" s="175">
        <v>300</v>
      </c>
    </row>
    <row r="149" spans="1:4" ht="26.25">
      <c r="A149" s="40" t="s">
        <v>90</v>
      </c>
      <c r="B149" s="48" t="s">
        <v>126</v>
      </c>
      <c r="C149" s="123"/>
      <c r="D149" s="173">
        <f>SUM(D151)</f>
        <v>450</v>
      </c>
    </row>
    <row r="150" spans="1:4" ht="26.25">
      <c r="A150" s="40" t="s">
        <v>127</v>
      </c>
      <c r="B150" s="48" t="s">
        <v>128</v>
      </c>
      <c r="C150" s="123"/>
      <c r="D150" s="173">
        <f>SUM(D151)</f>
        <v>450</v>
      </c>
    </row>
    <row r="151" spans="1:4" ht="12.75">
      <c r="A151" s="27" t="s">
        <v>57</v>
      </c>
      <c r="B151" s="48" t="s">
        <v>128</v>
      </c>
      <c r="C151" s="124" t="s">
        <v>120</v>
      </c>
      <c r="D151" s="173">
        <f>SUM(D152)</f>
        <v>450</v>
      </c>
    </row>
    <row r="152" spans="1:4" ht="12.75">
      <c r="A152" s="18" t="s">
        <v>58</v>
      </c>
      <c r="B152" s="49" t="s">
        <v>128</v>
      </c>
      <c r="C152" s="125" t="s">
        <v>121</v>
      </c>
      <c r="D152" s="175">
        <v>450</v>
      </c>
    </row>
    <row r="153" spans="1:4" ht="39">
      <c r="A153" s="9" t="s">
        <v>303</v>
      </c>
      <c r="B153" s="8" t="s">
        <v>152</v>
      </c>
      <c r="C153" s="186"/>
      <c r="D153" s="179">
        <f>SUM(D159,D192,D154)</f>
        <v>25686.300000000003</v>
      </c>
    </row>
    <row r="154" spans="1:4" ht="12.75">
      <c r="A154" s="130" t="s">
        <v>8</v>
      </c>
      <c r="B154" s="102" t="s">
        <v>6</v>
      </c>
      <c r="C154" s="133"/>
      <c r="D154" s="168">
        <f>SUM(D155)</f>
        <v>7715.1</v>
      </c>
    </row>
    <row r="155" spans="1:4" ht="12.75">
      <c r="A155" s="130" t="s">
        <v>7</v>
      </c>
      <c r="B155" s="102" t="s">
        <v>5</v>
      </c>
      <c r="C155" s="133"/>
      <c r="D155" s="168">
        <f>SUM(D156)</f>
        <v>7715.1</v>
      </c>
    </row>
    <row r="156" spans="1:4" ht="12.75">
      <c r="A156" s="130" t="s">
        <v>2</v>
      </c>
      <c r="B156" s="102" t="s">
        <v>3</v>
      </c>
      <c r="C156" s="277"/>
      <c r="D156" s="168">
        <f>SUM(D157)</f>
        <v>7715.1</v>
      </c>
    </row>
    <row r="157" spans="1:4" ht="12.75">
      <c r="A157" s="103" t="s">
        <v>57</v>
      </c>
      <c r="B157" s="99" t="s">
        <v>3</v>
      </c>
      <c r="C157" s="227">
        <v>200</v>
      </c>
      <c r="D157" s="168">
        <f>SUM(D158)</f>
        <v>7715.1</v>
      </c>
    </row>
    <row r="158" spans="1:4" ht="12.75">
      <c r="A158" s="384" t="s">
        <v>4</v>
      </c>
      <c r="B158" s="281" t="s">
        <v>3</v>
      </c>
      <c r="C158" s="277" t="s">
        <v>121</v>
      </c>
      <c r="D158" s="278">
        <v>7715.1</v>
      </c>
    </row>
    <row r="159" spans="1:4" ht="12.75">
      <c r="A159" s="15" t="s">
        <v>95</v>
      </c>
      <c r="B159" s="48" t="s">
        <v>153</v>
      </c>
      <c r="C159" s="124"/>
      <c r="D159" s="173">
        <f>SUM(D188,D164,D172,D184,D168,D160)</f>
        <v>12971.2</v>
      </c>
    </row>
    <row r="160" spans="1:4" ht="12.75">
      <c r="A160" s="15" t="s">
        <v>290</v>
      </c>
      <c r="B160" s="48" t="s">
        <v>292</v>
      </c>
      <c r="C160" s="124"/>
      <c r="D160" s="173">
        <f>D161</f>
        <v>100</v>
      </c>
    </row>
    <row r="161" spans="1:4" ht="26.25">
      <c r="A161" s="131" t="s">
        <v>294</v>
      </c>
      <c r="B161" s="70" t="s">
        <v>291</v>
      </c>
      <c r="C161" s="124"/>
      <c r="D161" s="173">
        <f>D162</f>
        <v>100</v>
      </c>
    </row>
    <row r="162" spans="1:4" ht="12.75">
      <c r="A162" s="132" t="s">
        <v>57</v>
      </c>
      <c r="B162" s="48" t="s">
        <v>291</v>
      </c>
      <c r="C162" s="124" t="s">
        <v>120</v>
      </c>
      <c r="D162" s="173">
        <f>D163</f>
        <v>100</v>
      </c>
    </row>
    <row r="163" spans="1:4" ht="12.75">
      <c r="A163" s="134" t="s">
        <v>58</v>
      </c>
      <c r="B163" s="49" t="s">
        <v>291</v>
      </c>
      <c r="C163" s="125" t="s">
        <v>121</v>
      </c>
      <c r="D163" s="173">
        <v>100</v>
      </c>
    </row>
    <row r="164" spans="1:4" ht="12.75">
      <c r="A164" s="15" t="s">
        <v>394</v>
      </c>
      <c r="B164" s="48" t="s">
        <v>154</v>
      </c>
      <c r="C164" s="124"/>
      <c r="D164" s="173">
        <f>SUM(D165)</f>
        <v>4327.3</v>
      </c>
    </row>
    <row r="165" spans="1:4" s="162" customFormat="1" ht="26.25">
      <c r="A165" s="131" t="s">
        <v>155</v>
      </c>
      <c r="B165" s="70" t="s">
        <v>156</v>
      </c>
      <c r="C165" s="124"/>
      <c r="D165" s="173">
        <f>SUM(D166)</f>
        <v>4327.3</v>
      </c>
    </row>
    <row r="166" spans="1:4" ht="12.75">
      <c r="A166" s="132" t="s">
        <v>57</v>
      </c>
      <c r="B166" s="48" t="s">
        <v>156</v>
      </c>
      <c r="C166" s="124" t="s">
        <v>120</v>
      </c>
      <c r="D166" s="173">
        <f>SUM(D167)</f>
        <v>4327.3</v>
      </c>
    </row>
    <row r="167" spans="1:4" ht="12.75">
      <c r="A167" s="134" t="s">
        <v>58</v>
      </c>
      <c r="B167" s="49" t="s">
        <v>156</v>
      </c>
      <c r="C167" s="125" t="s">
        <v>121</v>
      </c>
      <c r="D167" s="175">
        <v>4327.3</v>
      </c>
    </row>
    <row r="168" spans="1:4" ht="26.25">
      <c r="A168" s="130" t="s">
        <v>356</v>
      </c>
      <c r="B168" s="102" t="s">
        <v>357</v>
      </c>
      <c r="C168" s="101"/>
      <c r="D168" s="168">
        <f>SUM(D170)</f>
        <v>2000</v>
      </c>
    </row>
    <row r="169" spans="1:4" ht="26.25">
      <c r="A169" s="136" t="s">
        <v>358</v>
      </c>
      <c r="B169" s="102" t="s">
        <v>359</v>
      </c>
      <c r="C169" s="133"/>
      <c r="D169" s="168">
        <f>SUM(D170)</f>
        <v>2000</v>
      </c>
    </row>
    <row r="170" spans="1:4" ht="12.75">
      <c r="A170" s="157" t="s">
        <v>258</v>
      </c>
      <c r="B170" s="102" t="s">
        <v>359</v>
      </c>
      <c r="C170" s="133" t="s">
        <v>256</v>
      </c>
      <c r="D170" s="168">
        <f>SUM(D171)</f>
        <v>2000</v>
      </c>
    </row>
    <row r="171" spans="1:4" ht="12.75">
      <c r="A171" s="137" t="s">
        <v>259</v>
      </c>
      <c r="B171" s="106" t="s">
        <v>359</v>
      </c>
      <c r="C171" s="135" t="s">
        <v>257</v>
      </c>
      <c r="D171" s="169">
        <v>2000</v>
      </c>
    </row>
    <row r="172" spans="1:4" ht="12.75">
      <c r="A172" s="40" t="s">
        <v>345</v>
      </c>
      <c r="B172" s="48" t="s">
        <v>343</v>
      </c>
      <c r="C172" s="123"/>
      <c r="D172" s="173">
        <f>SUM(D178,D173,D181)</f>
        <v>3578.6</v>
      </c>
    </row>
    <row r="173" spans="1:4" ht="52.5">
      <c r="A173" s="130" t="s">
        <v>405</v>
      </c>
      <c r="B173" s="102" t="s">
        <v>363</v>
      </c>
      <c r="C173" s="101"/>
      <c r="D173" s="168">
        <f>SUM(D176,D174)</f>
        <v>660.1</v>
      </c>
    </row>
    <row r="174" spans="1:4" ht="12.75" hidden="1">
      <c r="A174" s="132" t="s">
        <v>57</v>
      </c>
      <c r="B174" s="102" t="s">
        <v>363</v>
      </c>
      <c r="C174" s="133" t="s">
        <v>120</v>
      </c>
      <c r="D174" s="173">
        <f>D175</f>
        <v>0</v>
      </c>
    </row>
    <row r="175" spans="1:4" ht="12.75" hidden="1">
      <c r="A175" s="134" t="s">
        <v>58</v>
      </c>
      <c r="B175" s="102" t="s">
        <v>363</v>
      </c>
      <c r="C175" s="135" t="s">
        <v>121</v>
      </c>
      <c r="D175" s="175">
        <v>0</v>
      </c>
    </row>
    <row r="176" spans="1:4" ht="12.75">
      <c r="A176" s="130" t="s">
        <v>162</v>
      </c>
      <c r="B176" s="102" t="s">
        <v>363</v>
      </c>
      <c r="C176" s="101" t="s">
        <v>338</v>
      </c>
      <c r="D176" s="168">
        <f>SUM(D177)</f>
        <v>660.1</v>
      </c>
    </row>
    <row r="177" spans="1:4" s="238" customFormat="1" ht="12.75">
      <c r="A177" s="236" t="s">
        <v>62</v>
      </c>
      <c r="B177" s="215" t="s">
        <v>363</v>
      </c>
      <c r="C177" s="237" t="s">
        <v>339</v>
      </c>
      <c r="D177" s="218">
        <v>660.1</v>
      </c>
    </row>
    <row r="178" spans="1:4" ht="52.5">
      <c r="A178" s="40" t="s">
        <v>395</v>
      </c>
      <c r="B178" s="48" t="s">
        <v>344</v>
      </c>
      <c r="C178" s="123"/>
      <c r="D178" s="173">
        <f>SUM(D179)</f>
        <v>2874.5</v>
      </c>
    </row>
    <row r="179" spans="1:4" ht="12.75">
      <c r="A179" s="27" t="s">
        <v>61</v>
      </c>
      <c r="B179" s="48" t="s">
        <v>344</v>
      </c>
      <c r="C179" s="124" t="s">
        <v>338</v>
      </c>
      <c r="D179" s="173">
        <f>SUM(D180)</f>
        <v>2874.5</v>
      </c>
    </row>
    <row r="180" spans="1:4" ht="12.75">
      <c r="A180" s="18" t="s">
        <v>62</v>
      </c>
      <c r="B180" s="49" t="s">
        <v>344</v>
      </c>
      <c r="C180" s="125" t="s">
        <v>339</v>
      </c>
      <c r="D180" s="175">
        <v>2874.5</v>
      </c>
    </row>
    <row r="181" spans="1:4" ht="12.75">
      <c r="A181" s="12" t="s">
        <v>455</v>
      </c>
      <c r="B181" s="48" t="s">
        <v>454</v>
      </c>
      <c r="C181" s="124"/>
      <c r="D181" s="173">
        <f>SUM(D182)</f>
        <v>44</v>
      </c>
    </row>
    <row r="182" spans="1:4" ht="12.75">
      <c r="A182" s="12" t="s">
        <v>57</v>
      </c>
      <c r="B182" s="48" t="s">
        <v>454</v>
      </c>
      <c r="C182" s="124" t="s">
        <v>120</v>
      </c>
      <c r="D182" s="173">
        <f>SUM(D183)</f>
        <v>44</v>
      </c>
    </row>
    <row r="183" spans="1:4" ht="12.75">
      <c r="A183" s="18" t="s">
        <v>58</v>
      </c>
      <c r="B183" s="49" t="s">
        <v>454</v>
      </c>
      <c r="C183" s="125" t="s">
        <v>121</v>
      </c>
      <c r="D183" s="175">
        <v>44</v>
      </c>
    </row>
    <row r="184" spans="1:4" ht="12.75">
      <c r="A184" s="158" t="s">
        <v>351</v>
      </c>
      <c r="B184" s="70" t="s">
        <v>352</v>
      </c>
      <c r="C184" s="124"/>
      <c r="D184" s="219">
        <f>D185</f>
        <v>2410.3</v>
      </c>
    </row>
    <row r="185" spans="1:4" ht="12.75">
      <c r="A185" s="220" t="s">
        <v>397</v>
      </c>
      <c r="B185" s="70" t="s">
        <v>353</v>
      </c>
      <c r="C185" s="124"/>
      <c r="D185" s="219">
        <f>SUM(D186)</f>
        <v>2410.3</v>
      </c>
    </row>
    <row r="186" spans="1:4" ht="12.75">
      <c r="A186" s="222" t="s">
        <v>235</v>
      </c>
      <c r="B186" s="223" t="s">
        <v>353</v>
      </c>
      <c r="C186" s="224" t="s">
        <v>236</v>
      </c>
      <c r="D186" s="225">
        <v>2410.3</v>
      </c>
    </row>
    <row r="187" spans="1:4" ht="26.25">
      <c r="A187" s="222" t="s">
        <v>267</v>
      </c>
      <c r="B187" s="223" t="s">
        <v>353</v>
      </c>
      <c r="C187" s="224" t="s">
        <v>268</v>
      </c>
      <c r="D187" s="276">
        <v>2410.3</v>
      </c>
    </row>
    <row r="188" spans="1:4" ht="12.75">
      <c r="A188" s="103" t="s">
        <v>400</v>
      </c>
      <c r="B188" s="99" t="s">
        <v>354</v>
      </c>
      <c r="C188" s="124"/>
      <c r="D188" s="173">
        <f>SUM(D189)</f>
        <v>555</v>
      </c>
    </row>
    <row r="189" spans="1:4" s="162" customFormat="1" ht="26.25">
      <c r="A189" s="131" t="s">
        <v>396</v>
      </c>
      <c r="B189" s="99" t="s">
        <v>355</v>
      </c>
      <c r="C189" s="124"/>
      <c r="D189" s="173">
        <f>SUM(D190)</f>
        <v>555</v>
      </c>
    </row>
    <row r="190" spans="1:4" ht="12.75">
      <c r="A190" s="132" t="s">
        <v>57</v>
      </c>
      <c r="B190" s="99" t="s">
        <v>355</v>
      </c>
      <c r="C190" s="124" t="s">
        <v>120</v>
      </c>
      <c r="D190" s="173">
        <f>SUM(D191)</f>
        <v>555</v>
      </c>
    </row>
    <row r="191" spans="1:4" ht="12.75">
      <c r="A191" s="134" t="s">
        <v>58</v>
      </c>
      <c r="B191" s="99" t="s">
        <v>355</v>
      </c>
      <c r="C191" s="125" t="s">
        <v>121</v>
      </c>
      <c r="D191" s="175">
        <v>555</v>
      </c>
    </row>
    <row r="192" spans="1:4" ht="12.75">
      <c r="A192" s="15" t="s">
        <v>99</v>
      </c>
      <c r="B192" s="48" t="s">
        <v>214</v>
      </c>
      <c r="C192" s="124"/>
      <c r="D192" s="173">
        <f>SUM(D193)</f>
        <v>5000</v>
      </c>
    </row>
    <row r="193" spans="1:4" ht="12.75">
      <c r="A193" s="15" t="s">
        <v>100</v>
      </c>
      <c r="B193" s="48" t="s">
        <v>215</v>
      </c>
      <c r="C193" s="124"/>
      <c r="D193" s="173">
        <f>SUM(D194)</f>
        <v>5000</v>
      </c>
    </row>
    <row r="194" spans="1:4" ht="26.25">
      <c r="A194" s="12" t="s">
        <v>216</v>
      </c>
      <c r="B194" s="48" t="s">
        <v>217</v>
      </c>
      <c r="C194" s="124"/>
      <c r="D194" s="173">
        <f>SUM(D195)</f>
        <v>5000</v>
      </c>
    </row>
    <row r="195" spans="1:4" ht="12.75">
      <c r="A195" s="27" t="s">
        <v>57</v>
      </c>
      <c r="B195" s="48" t="s">
        <v>217</v>
      </c>
      <c r="C195" s="124" t="s">
        <v>120</v>
      </c>
      <c r="D195" s="173">
        <f>SUM(D196)</f>
        <v>5000</v>
      </c>
    </row>
    <row r="196" spans="1:4" ht="12.75">
      <c r="A196" s="18" t="s">
        <v>58</v>
      </c>
      <c r="B196" s="49" t="s">
        <v>217</v>
      </c>
      <c r="C196" s="125" t="s">
        <v>121</v>
      </c>
      <c r="D196" s="232">
        <v>5000</v>
      </c>
    </row>
    <row r="197" spans="1:4" ht="26.25">
      <c r="A197" s="9" t="s">
        <v>304</v>
      </c>
      <c r="B197" s="8" t="s">
        <v>263</v>
      </c>
      <c r="C197" s="186"/>
      <c r="D197" s="179">
        <f>SUM(D198)</f>
        <v>67254.5</v>
      </c>
    </row>
    <row r="198" spans="1:4" ht="12.75">
      <c r="A198" s="15" t="s">
        <v>305</v>
      </c>
      <c r="B198" s="48" t="s">
        <v>262</v>
      </c>
      <c r="C198" s="124"/>
      <c r="D198" s="173">
        <f>SUM(D199)</f>
        <v>67254.5</v>
      </c>
    </row>
    <row r="199" spans="1:4" ht="26.25">
      <c r="A199" s="15" t="s">
        <v>312</v>
      </c>
      <c r="B199" s="48" t="s">
        <v>261</v>
      </c>
      <c r="C199" s="124"/>
      <c r="D199" s="173">
        <f>SUM(D203,D200)</f>
        <v>67254.5</v>
      </c>
    </row>
    <row r="200" spans="1:4" ht="26.25">
      <c r="A200" s="130" t="s">
        <v>370</v>
      </c>
      <c r="B200" s="102" t="s">
        <v>369</v>
      </c>
      <c r="C200" s="133"/>
      <c r="D200" s="168">
        <f>SUM(D201)</f>
        <v>16194.8</v>
      </c>
    </row>
    <row r="201" spans="1:4" ht="12.75">
      <c r="A201" s="157" t="s">
        <v>258</v>
      </c>
      <c r="B201" s="102" t="s">
        <v>369</v>
      </c>
      <c r="C201" s="133" t="s">
        <v>256</v>
      </c>
      <c r="D201" s="168">
        <f>SUM(D202)</f>
        <v>16194.8</v>
      </c>
    </row>
    <row r="202" spans="1:4" ht="12.75">
      <c r="A202" s="137" t="s">
        <v>259</v>
      </c>
      <c r="B202" s="215" t="s">
        <v>369</v>
      </c>
      <c r="C202" s="229" t="s">
        <v>257</v>
      </c>
      <c r="D202" s="218">
        <v>16194.8</v>
      </c>
    </row>
    <row r="203" spans="1:4" ht="26.25">
      <c r="A203" s="270" t="s">
        <v>398</v>
      </c>
      <c r="B203" s="48" t="s">
        <v>269</v>
      </c>
      <c r="C203" s="124"/>
      <c r="D203" s="173">
        <f>SUM(D204)</f>
        <v>51059.7</v>
      </c>
    </row>
    <row r="204" spans="1:4" ht="12.75">
      <c r="A204" s="157" t="s">
        <v>258</v>
      </c>
      <c r="B204" s="48" t="s">
        <v>269</v>
      </c>
      <c r="C204" s="124" t="s">
        <v>256</v>
      </c>
      <c r="D204" s="173">
        <f>SUM(D205)</f>
        <v>51059.7</v>
      </c>
    </row>
    <row r="205" spans="1:4" ht="12.75">
      <c r="A205" s="137" t="s">
        <v>259</v>
      </c>
      <c r="B205" s="49" t="s">
        <v>269</v>
      </c>
      <c r="C205" s="125" t="s">
        <v>257</v>
      </c>
      <c r="D205" s="175">
        <v>51059.7</v>
      </c>
    </row>
    <row r="206" spans="1:4" ht="26.25">
      <c r="A206" s="47" t="s">
        <v>308</v>
      </c>
      <c r="B206" s="8" t="s">
        <v>218</v>
      </c>
      <c r="C206" s="187"/>
      <c r="D206" s="179">
        <f>SUM(D207,D211,D215)</f>
        <v>7800</v>
      </c>
    </row>
    <row r="207" spans="1:4" ht="12.75">
      <c r="A207" s="12" t="s">
        <v>101</v>
      </c>
      <c r="B207" s="13" t="s">
        <v>219</v>
      </c>
      <c r="C207" s="124"/>
      <c r="D207" s="173">
        <f>SUM(D208)</f>
        <v>6950</v>
      </c>
    </row>
    <row r="208" spans="1:4" ht="12.75">
      <c r="A208" s="15" t="s">
        <v>220</v>
      </c>
      <c r="B208" s="13" t="s">
        <v>221</v>
      </c>
      <c r="C208" s="124"/>
      <c r="D208" s="173">
        <f>SUM(D209)</f>
        <v>6950</v>
      </c>
    </row>
    <row r="209" spans="1:4" ht="26.25">
      <c r="A209" s="12" t="s">
        <v>157</v>
      </c>
      <c r="B209" s="13" t="s">
        <v>221</v>
      </c>
      <c r="C209" s="124" t="s">
        <v>158</v>
      </c>
      <c r="D209" s="173">
        <f>SUM(D210)</f>
        <v>6950</v>
      </c>
    </row>
    <row r="210" spans="1:4" ht="12.75">
      <c r="A210" s="18" t="s">
        <v>222</v>
      </c>
      <c r="B210" s="19" t="s">
        <v>221</v>
      </c>
      <c r="C210" s="125" t="s">
        <v>223</v>
      </c>
      <c r="D210" s="175">
        <v>6950</v>
      </c>
    </row>
    <row r="211" spans="1:4" ht="26.25">
      <c r="A211" s="12" t="s">
        <v>102</v>
      </c>
      <c r="B211" s="48" t="s">
        <v>224</v>
      </c>
      <c r="C211" s="124"/>
      <c r="D211" s="177">
        <f>SUM(D212)</f>
        <v>220</v>
      </c>
    </row>
    <row r="212" spans="1:4" ht="26.25">
      <c r="A212" s="12" t="s">
        <v>225</v>
      </c>
      <c r="B212" s="48" t="s">
        <v>226</v>
      </c>
      <c r="C212" s="124"/>
      <c r="D212" s="177">
        <f>SUM(D213)</f>
        <v>220</v>
      </c>
    </row>
    <row r="213" spans="1:4" ht="12.75">
      <c r="A213" s="17" t="s">
        <v>57</v>
      </c>
      <c r="B213" s="48" t="s">
        <v>226</v>
      </c>
      <c r="C213" s="124" t="s">
        <v>120</v>
      </c>
      <c r="D213" s="173">
        <f>SUM(D214)</f>
        <v>220</v>
      </c>
    </row>
    <row r="214" spans="1:4" ht="12.75">
      <c r="A214" s="18" t="s">
        <v>58</v>
      </c>
      <c r="B214" s="49" t="s">
        <v>226</v>
      </c>
      <c r="C214" s="125" t="s">
        <v>121</v>
      </c>
      <c r="D214" s="175">
        <v>220</v>
      </c>
    </row>
    <row r="215" spans="1:4" ht="26.25">
      <c r="A215" s="12" t="s">
        <v>103</v>
      </c>
      <c r="B215" s="48" t="s">
        <v>227</v>
      </c>
      <c r="C215" s="125"/>
      <c r="D215" s="173">
        <f>SUM(D216)</f>
        <v>630</v>
      </c>
    </row>
    <row r="216" spans="1:4" ht="26.25">
      <c r="A216" s="12" t="s">
        <v>35</v>
      </c>
      <c r="B216" s="48" t="s">
        <v>228</v>
      </c>
      <c r="C216" s="124"/>
      <c r="D216" s="173">
        <f>SUM(D217)</f>
        <v>630</v>
      </c>
    </row>
    <row r="217" spans="1:4" ht="26.25">
      <c r="A217" s="17" t="s">
        <v>157</v>
      </c>
      <c r="B217" s="48" t="s">
        <v>228</v>
      </c>
      <c r="C217" s="124" t="s">
        <v>158</v>
      </c>
      <c r="D217" s="173">
        <f>SUM(D218)</f>
        <v>630</v>
      </c>
    </row>
    <row r="218" spans="1:4" ht="12.75">
      <c r="A218" s="18" t="s">
        <v>222</v>
      </c>
      <c r="B218" s="49" t="s">
        <v>228</v>
      </c>
      <c r="C218" s="125" t="s">
        <v>223</v>
      </c>
      <c r="D218" s="175">
        <v>630</v>
      </c>
    </row>
    <row r="219" spans="1:4" ht="39">
      <c r="A219" s="47" t="s">
        <v>301</v>
      </c>
      <c r="B219" s="8" t="s">
        <v>131</v>
      </c>
      <c r="C219" s="186"/>
      <c r="D219" s="179">
        <f>SUM(D225,D220)</f>
        <v>54052</v>
      </c>
    </row>
    <row r="220" spans="1:4" ht="12.75">
      <c r="A220" s="12" t="s">
        <v>111</v>
      </c>
      <c r="B220" s="48" t="s">
        <v>132</v>
      </c>
      <c r="C220" s="124"/>
      <c r="D220" s="173">
        <f>SUM(D221)</f>
        <v>14158</v>
      </c>
    </row>
    <row r="221" spans="1:4" ht="39">
      <c r="A221" s="40" t="s">
        <v>92</v>
      </c>
      <c r="B221" s="48" t="s">
        <v>133</v>
      </c>
      <c r="C221" s="186"/>
      <c r="D221" s="173">
        <f>D222</f>
        <v>14158</v>
      </c>
    </row>
    <row r="222" spans="1:4" ht="26.25">
      <c r="A222" s="40" t="s">
        <v>323</v>
      </c>
      <c r="B222" s="102" t="s">
        <v>325</v>
      </c>
      <c r="C222" s="99"/>
      <c r="D222" s="164">
        <f>SUM(D223)</f>
        <v>14158</v>
      </c>
    </row>
    <row r="223" spans="1:4" ht="12.75">
      <c r="A223" s="17" t="s">
        <v>61</v>
      </c>
      <c r="B223" s="102" t="s">
        <v>325</v>
      </c>
      <c r="C223" s="99">
        <v>500</v>
      </c>
      <c r="D223" s="164">
        <f>D224</f>
        <v>14158</v>
      </c>
    </row>
    <row r="224" spans="1:4" ht="12.75">
      <c r="A224" s="18" t="s">
        <v>62</v>
      </c>
      <c r="B224" s="106" t="s">
        <v>325</v>
      </c>
      <c r="C224" s="107">
        <v>540</v>
      </c>
      <c r="D224" s="165">
        <v>14158</v>
      </c>
    </row>
    <row r="225" spans="1:4" ht="12.75">
      <c r="A225" s="12" t="s">
        <v>110</v>
      </c>
      <c r="B225" s="48" t="s">
        <v>135</v>
      </c>
      <c r="C225" s="124"/>
      <c r="D225" s="173">
        <f>SUM(D226,D239)</f>
        <v>39894</v>
      </c>
    </row>
    <row r="226" spans="1:4" ht="39">
      <c r="A226" s="40" t="s">
        <v>93</v>
      </c>
      <c r="B226" s="48" t="s">
        <v>136</v>
      </c>
      <c r="C226" s="124"/>
      <c r="D226" s="173">
        <f>SUM(D227,D230,D233,D236)</f>
        <v>35684.4</v>
      </c>
    </row>
    <row r="227" spans="1:4" ht="12.75">
      <c r="A227" s="40" t="s">
        <v>137</v>
      </c>
      <c r="B227" s="48" t="s">
        <v>138</v>
      </c>
      <c r="C227" s="124"/>
      <c r="D227" s="173">
        <f>SUM(D228)</f>
        <v>8064.8</v>
      </c>
    </row>
    <row r="228" spans="1:4" ht="12.75">
      <c r="A228" s="27" t="s">
        <v>57</v>
      </c>
      <c r="B228" s="48" t="s">
        <v>138</v>
      </c>
      <c r="C228" s="124" t="s">
        <v>120</v>
      </c>
      <c r="D228" s="173">
        <f>SUM(D229)</f>
        <v>8064.8</v>
      </c>
    </row>
    <row r="229" spans="1:4" ht="12.75">
      <c r="A229" s="18" t="s">
        <v>58</v>
      </c>
      <c r="B229" s="49" t="s">
        <v>138</v>
      </c>
      <c r="C229" s="125" t="s">
        <v>121</v>
      </c>
      <c r="D229" s="175">
        <v>8064.8</v>
      </c>
    </row>
    <row r="230" spans="1:4" ht="12.75">
      <c r="A230" s="40" t="s">
        <v>139</v>
      </c>
      <c r="B230" s="48" t="s">
        <v>140</v>
      </c>
      <c r="C230" s="124"/>
      <c r="D230" s="173">
        <f>SUM(D231)</f>
        <v>5500</v>
      </c>
    </row>
    <row r="231" spans="1:4" ht="12.75">
      <c r="A231" s="51" t="s">
        <v>57</v>
      </c>
      <c r="B231" s="48" t="s">
        <v>140</v>
      </c>
      <c r="C231" s="124" t="s">
        <v>120</v>
      </c>
      <c r="D231" s="173">
        <f>SUM(D232)</f>
        <v>5500</v>
      </c>
    </row>
    <row r="232" spans="1:4" ht="12.75">
      <c r="A232" s="52" t="s">
        <v>58</v>
      </c>
      <c r="B232" s="49" t="s">
        <v>140</v>
      </c>
      <c r="C232" s="125" t="s">
        <v>121</v>
      </c>
      <c r="D232" s="175">
        <v>5500</v>
      </c>
    </row>
    <row r="233" spans="1:4" s="162" customFormat="1" ht="26.25">
      <c r="A233" s="108" t="s">
        <v>141</v>
      </c>
      <c r="B233" s="102" t="s">
        <v>142</v>
      </c>
      <c r="C233" s="99"/>
      <c r="D233" s="173">
        <f>D234</f>
        <v>9833.2</v>
      </c>
    </row>
    <row r="234" spans="1:4" s="162" customFormat="1" ht="12.75">
      <c r="A234" s="104" t="s">
        <v>57</v>
      </c>
      <c r="B234" s="102" t="s">
        <v>142</v>
      </c>
      <c r="C234" s="99">
        <v>200</v>
      </c>
      <c r="D234" s="173">
        <f>SUM(D235)</f>
        <v>9833.2</v>
      </c>
    </row>
    <row r="235" spans="1:4" s="162" customFormat="1" ht="12.75">
      <c r="A235" s="114" t="s">
        <v>58</v>
      </c>
      <c r="B235" s="106" t="s">
        <v>142</v>
      </c>
      <c r="C235" s="107">
        <v>240</v>
      </c>
      <c r="D235" s="232">
        <v>9833.2</v>
      </c>
    </row>
    <row r="236" spans="1:4" s="162" customFormat="1" ht="26.25">
      <c r="A236" s="103" t="s">
        <v>349</v>
      </c>
      <c r="B236" s="102" t="s">
        <v>348</v>
      </c>
      <c r="C236" s="99"/>
      <c r="D236" s="164">
        <f>SUM(D238)</f>
        <v>12286.4</v>
      </c>
    </row>
    <row r="237" spans="1:4" s="162" customFormat="1" ht="12.75">
      <c r="A237" s="103" t="s">
        <v>57</v>
      </c>
      <c r="B237" s="102" t="s">
        <v>348</v>
      </c>
      <c r="C237" s="99">
        <v>200</v>
      </c>
      <c r="D237" s="164">
        <f>SUM(D238)</f>
        <v>12286.4</v>
      </c>
    </row>
    <row r="238" spans="1:4" s="162" customFormat="1" ht="12.75">
      <c r="A238" s="114" t="s">
        <v>58</v>
      </c>
      <c r="B238" s="215" t="s">
        <v>348</v>
      </c>
      <c r="C238" s="216">
        <v>240</v>
      </c>
      <c r="D238" s="217">
        <v>12286.4</v>
      </c>
    </row>
    <row r="239" spans="1:4" s="162" customFormat="1" ht="12.75">
      <c r="A239" s="103" t="s">
        <v>401</v>
      </c>
      <c r="B239" s="102" t="s">
        <v>371</v>
      </c>
      <c r="C239" s="216"/>
      <c r="D239" s="164">
        <f>D243+D240</f>
        <v>4209.6</v>
      </c>
    </row>
    <row r="240" spans="1:4" s="162" customFormat="1" ht="26.25">
      <c r="A240" s="103" t="s">
        <v>386</v>
      </c>
      <c r="B240" s="102" t="s">
        <v>387</v>
      </c>
      <c r="C240" s="216"/>
      <c r="D240" s="164">
        <f>D241</f>
        <v>1387.2</v>
      </c>
    </row>
    <row r="241" spans="1:4" s="162" customFormat="1" ht="12.75">
      <c r="A241" s="103" t="s">
        <v>57</v>
      </c>
      <c r="B241" s="102" t="s">
        <v>387</v>
      </c>
      <c r="C241" s="99">
        <v>200</v>
      </c>
      <c r="D241" s="164">
        <f>D242</f>
        <v>1387.2</v>
      </c>
    </row>
    <row r="242" spans="1:4" s="162" customFormat="1" ht="12.75">
      <c r="A242" s="114" t="s">
        <v>58</v>
      </c>
      <c r="B242" s="252" t="s">
        <v>387</v>
      </c>
      <c r="C242" s="216">
        <v>240</v>
      </c>
      <c r="D242" s="253">
        <v>1387.2</v>
      </c>
    </row>
    <row r="243" spans="1:4" s="162" customFormat="1" ht="12.75">
      <c r="A243" s="103" t="s">
        <v>379</v>
      </c>
      <c r="B243" s="102" t="s">
        <v>378</v>
      </c>
      <c r="C243" s="99"/>
      <c r="D243" s="164">
        <f>SUM(D245)</f>
        <v>2822.4</v>
      </c>
    </row>
    <row r="244" spans="1:4" s="162" customFormat="1" ht="12.75">
      <c r="A244" s="103" t="s">
        <v>57</v>
      </c>
      <c r="B244" s="102" t="s">
        <v>378</v>
      </c>
      <c r="C244" s="99">
        <v>200</v>
      </c>
      <c r="D244" s="164">
        <f>SUM(D245)</f>
        <v>2822.4</v>
      </c>
    </row>
    <row r="245" spans="1:4" s="162" customFormat="1" ht="12.75">
      <c r="A245" s="114" t="s">
        <v>58</v>
      </c>
      <c r="B245" s="215" t="s">
        <v>378</v>
      </c>
      <c r="C245" s="216">
        <v>240</v>
      </c>
      <c r="D245" s="217">
        <v>2822.4</v>
      </c>
    </row>
    <row r="246" spans="1:4" ht="12.75">
      <c r="A246" s="401" t="s">
        <v>112</v>
      </c>
      <c r="B246" s="401"/>
      <c r="C246" s="401"/>
      <c r="D246" s="179">
        <f>SUM(D8,D37,D53,D58,D101,D136,D153,D206,D219,D197)</f>
        <v>500060.8</v>
      </c>
    </row>
    <row r="247" spans="1:4" ht="26.25">
      <c r="A247" s="53" t="s">
        <v>53</v>
      </c>
      <c r="B247" s="54" t="s">
        <v>54</v>
      </c>
      <c r="C247" s="54"/>
      <c r="D247" s="179">
        <f>SUM(D248,D251,D254,D257)</f>
        <v>1337</v>
      </c>
    </row>
    <row r="248" spans="1:4" ht="12.75">
      <c r="A248" s="40" t="s">
        <v>55</v>
      </c>
      <c r="B248" s="55" t="s">
        <v>56</v>
      </c>
      <c r="C248" s="55"/>
      <c r="D248" s="172">
        <f>SUM(D249)</f>
        <v>375</v>
      </c>
    </row>
    <row r="249" spans="1:4" ht="12.75">
      <c r="A249" s="40" t="s">
        <v>57</v>
      </c>
      <c r="B249" s="55" t="s">
        <v>56</v>
      </c>
      <c r="C249" s="55">
        <v>200</v>
      </c>
      <c r="D249" s="172">
        <f>SUM(D250)</f>
        <v>375</v>
      </c>
    </row>
    <row r="250" spans="1:4" ht="12.75">
      <c r="A250" s="44" t="s">
        <v>58</v>
      </c>
      <c r="B250" s="56" t="s">
        <v>56</v>
      </c>
      <c r="C250" s="56">
        <v>240</v>
      </c>
      <c r="D250" s="174">
        <v>375</v>
      </c>
    </row>
    <row r="251" spans="1:4" ht="26.25">
      <c r="A251" s="40" t="s">
        <v>327</v>
      </c>
      <c r="B251" s="55" t="s">
        <v>328</v>
      </c>
      <c r="C251" s="55"/>
      <c r="D251" s="172">
        <f>D252</f>
        <v>242</v>
      </c>
    </row>
    <row r="252" spans="1:4" ht="12.75">
      <c r="A252" s="40" t="s">
        <v>61</v>
      </c>
      <c r="B252" s="55" t="s">
        <v>328</v>
      </c>
      <c r="C252" s="55">
        <v>500</v>
      </c>
      <c r="D252" s="172">
        <f>D253</f>
        <v>242</v>
      </c>
    </row>
    <row r="253" spans="1:4" ht="12.75">
      <c r="A253" s="44" t="s">
        <v>62</v>
      </c>
      <c r="B253" s="56" t="s">
        <v>328</v>
      </c>
      <c r="C253" s="56">
        <v>540</v>
      </c>
      <c r="D253" s="174">
        <v>242</v>
      </c>
    </row>
    <row r="254" spans="1:4" ht="26.25">
      <c r="A254" s="40" t="s">
        <v>329</v>
      </c>
      <c r="B254" s="55" t="s">
        <v>330</v>
      </c>
      <c r="C254" s="55"/>
      <c r="D254" s="172">
        <f>D255</f>
        <v>164</v>
      </c>
    </row>
    <row r="255" spans="1:4" ht="12.75">
      <c r="A255" s="40" t="s">
        <v>61</v>
      </c>
      <c r="B255" s="55" t="s">
        <v>330</v>
      </c>
      <c r="C255" s="55">
        <v>500</v>
      </c>
      <c r="D255" s="172">
        <f>D256</f>
        <v>164</v>
      </c>
    </row>
    <row r="256" spans="1:4" ht="12.75">
      <c r="A256" s="44" t="s">
        <v>62</v>
      </c>
      <c r="B256" s="56" t="s">
        <v>330</v>
      </c>
      <c r="C256" s="56">
        <v>540</v>
      </c>
      <c r="D256" s="174">
        <v>164</v>
      </c>
    </row>
    <row r="257" spans="1:4" ht="12.75">
      <c r="A257" s="40" t="s">
        <v>331</v>
      </c>
      <c r="B257" s="55" t="s">
        <v>332</v>
      </c>
      <c r="C257" s="55"/>
      <c r="D257" s="172">
        <f>D258</f>
        <v>556</v>
      </c>
    </row>
    <row r="258" spans="1:4" ht="12.75">
      <c r="A258" s="40" t="s">
        <v>61</v>
      </c>
      <c r="B258" s="55" t="s">
        <v>332</v>
      </c>
      <c r="C258" s="55">
        <v>500</v>
      </c>
      <c r="D258" s="172">
        <f>D259</f>
        <v>556</v>
      </c>
    </row>
    <row r="259" spans="1:4" ht="12.75">
      <c r="A259" s="44" t="s">
        <v>62</v>
      </c>
      <c r="B259" s="56" t="s">
        <v>332</v>
      </c>
      <c r="C259" s="56">
        <v>540</v>
      </c>
      <c r="D259" s="174">
        <v>556</v>
      </c>
    </row>
    <row r="260" spans="1:4" ht="12.75">
      <c r="A260" s="42" t="s">
        <v>70</v>
      </c>
      <c r="B260" s="54" t="s">
        <v>71</v>
      </c>
      <c r="C260" s="54"/>
      <c r="D260" s="179">
        <f>SUM(D261,D271,D265,D268,D274)</f>
        <v>8089</v>
      </c>
    </row>
    <row r="261" spans="1:4" ht="12.75">
      <c r="A261" s="57" t="s">
        <v>113</v>
      </c>
      <c r="B261" s="58" t="s">
        <v>114</v>
      </c>
      <c r="C261" s="58"/>
      <c r="D261" s="173">
        <f>D262</f>
        <v>5039</v>
      </c>
    </row>
    <row r="262" spans="1:4" ht="12.75">
      <c r="A262" s="57" t="s">
        <v>59</v>
      </c>
      <c r="B262" s="58" t="s">
        <v>114</v>
      </c>
      <c r="C262" s="58">
        <v>800</v>
      </c>
      <c r="D262" s="173">
        <f>SUM(D264,D263)</f>
        <v>5039</v>
      </c>
    </row>
    <row r="263" spans="1:4" ht="12.75">
      <c r="A263" s="184" t="s">
        <v>32</v>
      </c>
      <c r="B263" s="185" t="s">
        <v>114</v>
      </c>
      <c r="C263" s="185">
        <v>830</v>
      </c>
      <c r="D263" s="183">
        <v>1324</v>
      </c>
    </row>
    <row r="264" spans="1:4" ht="12.75">
      <c r="A264" s="59" t="s">
        <v>60</v>
      </c>
      <c r="B264" s="56" t="s">
        <v>114</v>
      </c>
      <c r="C264" s="56">
        <v>850</v>
      </c>
      <c r="D264" s="183">
        <v>3715</v>
      </c>
    </row>
    <row r="265" spans="1:4" ht="12.75">
      <c r="A265" s="103" t="s">
        <v>365</v>
      </c>
      <c r="B265" s="109" t="s">
        <v>362</v>
      </c>
      <c r="C265" s="109"/>
      <c r="D265" s="164">
        <f>SUM(D266)</f>
        <v>250</v>
      </c>
    </row>
    <row r="266" spans="1:4" ht="12.75">
      <c r="A266" s="103" t="s">
        <v>235</v>
      </c>
      <c r="B266" s="109" t="s">
        <v>362</v>
      </c>
      <c r="C266" s="109">
        <v>800</v>
      </c>
      <c r="D266" s="164">
        <f>SUM(D267)</f>
        <v>250</v>
      </c>
    </row>
    <row r="267" spans="1:4" ht="12.75">
      <c r="A267" s="214" t="s">
        <v>60</v>
      </c>
      <c r="B267" s="111" t="s">
        <v>362</v>
      </c>
      <c r="C267" s="111">
        <v>850</v>
      </c>
      <c r="D267" s="217">
        <v>250</v>
      </c>
    </row>
    <row r="268" spans="1:4" ht="39">
      <c r="A268" s="142" t="s">
        <v>373</v>
      </c>
      <c r="B268" s="118" t="s">
        <v>372</v>
      </c>
      <c r="C268" s="133"/>
      <c r="D268" s="164">
        <f>D269</f>
        <v>500</v>
      </c>
    </row>
    <row r="269" spans="1:4" ht="26.25">
      <c r="A269" s="142" t="s">
        <v>157</v>
      </c>
      <c r="B269" s="118" t="s">
        <v>372</v>
      </c>
      <c r="C269" s="133" t="s">
        <v>158</v>
      </c>
      <c r="D269" s="164">
        <f>D270</f>
        <v>500</v>
      </c>
    </row>
    <row r="270" spans="1:4" ht="12.75">
      <c r="A270" s="140" t="s">
        <v>222</v>
      </c>
      <c r="B270" s="245" t="s">
        <v>372</v>
      </c>
      <c r="C270" s="135" t="s">
        <v>223</v>
      </c>
      <c r="D270" s="217">
        <v>500</v>
      </c>
    </row>
    <row r="271" spans="1:4" s="162" customFormat="1" ht="39">
      <c r="A271" s="136" t="s">
        <v>271</v>
      </c>
      <c r="B271" s="102" t="s">
        <v>270</v>
      </c>
      <c r="C271" s="133"/>
      <c r="D271" s="173">
        <f>D272</f>
        <v>800</v>
      </c>
    </row>
    <row r="272" spans="1:4" ht="12.75">
      <c r="A272" s="157" t="s">
        <v>235</v>
      </c>
      <c r="B272" s="102" t="s">
        <v>270</v>
      </c>
      <c r="C272" s="133" t="s">
        <v>236</v>
      </c>
      <c r="D272" s="173">
        <f>D273</f>
        <v>800</v>
      </c>
    </row>
    <row r="273" spans="1:4" ht="26.25">
      <c r="A273" s="137" t="s">
        <v>267</v>
      </c>
      <c r="B273" s="106" t="s">
        <v>270</v>
      </c>
      <c r="C273" s="135" t="s">
        <v>268</v>
      </c>
      <c r="D273" s="175">
        <v>800</v>
      </c>
    </row>
    <row r="274" spans="1:4" ht="12.75">
      <c r="A274" s="157" t="s">
        <v>15</v>
      </c>
      <c r="B274" s="273" t="s">
        <v>16</v>
      </c>
      <c r="C274" s="133"/>
      <c r="D274" s="173">
        <f>D275</f>
        <v>1500</v>
      </c>
    </row>
    <row r="275" spans="1:4" ht="12.75">
      <c r="A275" s="157" t="s">
        <v>235</v>
      </c>
      <c r="B275" s="273" t="s">
        <v>16</v>
      </c>
      <c r="C275" s="133" t="s">
        <v>236</v>
      </c>
      <c r="D275" s="173">
        <f>D276</f>
        <v>1500</v>
      </c>
    </row>
    <row r="276" spans="1:4" ht="26.25">
      <c r="A276" s="137" t="s">
        <v>267</v>
      </c>
      <c r="B276" s="274" t="s">
        <v>16</v>
      </c>
      <c r="C276" s="135" t="s">
        <v>268</v>
      </c>
      <c r="D276" s="175">
        <v>1500</v>
      </c>
    </row>
    <row r="277" spans="1:4" ht="12.75">
      <c r="A277" s="60" t="s">
        <v>33</v>
      </c>
      <c r="B277" s="8"/>
      <c r="C277" s="61"/>
      <c r="D277" s="180">
        <f>SUM(D247,D260)</f>
        <v>9426</v>
      </c>
    </row>
    <row r="278" spans="1:4" ht="12.75">
      <c r="A278" s="395" t="s">
        <v>23</v>
      </c>
      <c r="B278" s="396"/>
      <c r="C278" s="397"/>
      <c r="D278" s="179">
        <f>SUM(D246,D277)</f>
        <v>509486.8</v>
      </c>
    </row>
  </sheetData>
  <sheetProtection/>
  <mergeCells count="7">
    <mergeCell ref="A278:C278"/>
    <mergeCell ref="B1:D1"/>
    <mergeCell ref="B2:D2"/>
    <mergeCell ref="B3:D3"/>
    <mergeCell ref="A4:D4"/>
    <mergeCell ref="A5:D5"/>
    <mergeCell ref="A246:C246"/>
  </mergeCells>
  <printOptions/>
  <pageMargins left="0.984251968503937" right="0.5905511811023623" top="0.5905511811023623" bottom="0.5905511811023623" header="0.31496062992125984" footer="0.31496062992125984"/>
  <pageSetup horizontalDpi="600" verticalDpi="600" orientation="portrait" paperSize="9" scale="72" r:id="rId1"/>
  <headerFooter>
    <oddFooter>&amp;CСтраница &amp;P</oddFooter>
  </headerFooter>
</worksheet>
</file>

<file path=xl/worksheets/sheet6.xml><?xml version="1.0" encoding="utf-8"?>
<worksheet xmlns="http://schemas.openxmlformats.org/spreadsheetml/2006/main" xmlns:r="http://schemas.openxmlformats.org/officeDocument/2006/relationships">
  <sheetPr>
    <tabColor theme="0"/>
  </sheetPr>
  <dimension ref="A1:E214"/>
  <sheetViews>
    <sheetView view="pageBreakPreview" zoomScale="90" zoomScaleSheetLayoutView="90" zoomScalePageLayoutView="0" workbookViewId="0" topLeftCell="A1">
      <selection activeCell="B2" sqref="B2:E2"/>
    </sheetView>
  </sheetViews>
  <sheetFormatPr defaultColWidth="9.140625" defaultRowHeight="15"/>
  <cols>
    <col min="1" max="1" width="80.7109375" style="62" customWidth="1"/>
    <col min="2" max="2" width="13.28125" style="64" bestFit="1" customWidth="1"/>
    <col min="3" max="3" width="4.00390625" style="64" bestFit="1" customWidth="1"/>
    <col min="4" max="4" width="9.57421875" style="2" customWidth="1"/>
    <col min="5" max="5" width="10.7109375" style="2" customWidth="1"/>
    <col min="6" max="16384" width="8.8515625" style="2" customWidth="1"/>
  </cols>
  <sheetData>
    <row r="1" spans="1:5" ht="12.75" customHeight="1">
      <c r="A1" s="1"/>
      <c r="B1" s="398" t="s">
        <v>445</v>
      </c>
      <c r="C1" s="398"/>
      <c r="D1" s="398"/>
      <c r="E1" s="398"/>
    </row>
    <row r="2" spans="1:5" ht="58.5" customHeight="1">
      <c r="A2" s="1"/>
      <c r="B2" s="391" t="s">
        <v>14</v>
      </c>
      <c r="C2" s="391"/>
      <c r="D2" s="391"/>
      <c r="E2" s="391"/>
    </row>
    <row r="3" spans="1:5" ht="191.25" customHeight="1">
      <c r="A3" s="1"/>
      <c r="B3" s="391" t="s">
        <v>456</v>
      </c>
      <c r="C3" s="391"/>
      <c r="D3" s="391"/>
      <c r="E3" s="391"/>
    </row>
    <row r="4" spans="1:5" ht="61.5" customHeight="1">
      <c r="A4" s="399" t="s">
        <v>446</v>
      </c>
      <c r="B4" s="399"/>
      <c r="C4" s="399"/>
      <c r="D4" s="399"/>
      <c r="E4" s="399"/>
    </row>
    <row r="5" spans="1:3" ht="12.75" hidden="1">
      <c r="A5" s="400"/>
      <c r="B5" s="400"/>
      <c r="C5" s="400"/>
    </row>
    <row r="6" spans="1:3" ht="12.75">
      <c r="A6" s="4"/>
      <c r="B6" s="5"/>
      <c r="C6" s="6"/>
    </row>
    <row r="7" spans="1:5" ht="52.5">
      <c r="A7" s="8" t="s">
        <v>30</v>
      </c>
      <c r="B7" s="8" t="s">
        <v>42</v>
      </c>
      <c r="C7" s="8" t="s">
        <v>43</v>
      </c>
      <c r="D7" s="8" t="s">
        <v>447</v>
      </c>
      <c r="E7" s="8" t="s">
        <v>440</v>
      </c>
    </row>
    <row r="8" spans="1:5" ht="26.25">
      <c r="A8" s="9" t="s">
        <v>315</v>
      </c>
      <c r="B8" s="10" t="s">
        <v>229</v>
      </c>
      <c r="C8" s="11"/>
      <c r="D8" s="179">
        <f>SUM(D9,D16,D20,D26,D33)</f>
        <v>110250</v>
      </c>
      <c r="E8" s="179">
        <f>SUM(E9,E16,E20,E26)</f>
        <v>58150</v>
      </c>
    </row>
    <row r="9" spans="1:5" ht="26.25">
      <c r="A9" s="12" t="s">
        <v>104</v>
      </c>
      <c r="B9" s="13" t="s">
        <v>230</v>
      </c>
      <c r="C9" s="14"/>
      <c r="D9" s="176">
        <f>SUM(D10,D13)</f>
        <v>35500</v>
      </c>
      <c r="E9" s="176">
        <f>SUM(E10,E13)</f>
        <v>36500</v>
      </c>
    </row>
    <row r="10" spans="1:5" ht="12.75">
      <c r="A10" s="15" t="s">
        <v>220</v>
      </c>
      <c r="B10" s="13" t="s">
        <v>231</v>
      </c>
      <c r="C10" s="16"/>
      <c r="D10" s="173">
        <f>SUM(D11)</f>
        <v>34000</v>
      </c>
      <c r="E10" s="173">
        <f>SUM(E11)</f>
        <v>35000</v>
      </c>
    </row>
    <row r="11" spans="1:5" ht="26.25">
      <c r="A11" s="12" t="s">
        <v>157</v>
      </c>
      <c r="B11" s="13" t="s">
        <v>231</v>
      </c>
      <c r="C11" s="16" t="s">
        <v>158</v>
      </c>
      <c r="D11" s="173">
        <f>SUM(D12)</f>
        <v>34000</v>
      </c>
      <c r="E11" s="173">
        <f>SUM(E12)</f>
        <v>35000</v>
      </c>
    </row>
    <row r="12" spans="1:5" ht="12.75">
      <c r="A12" s="18" t="s">
        <v>222</v>
      </c>
      <c r="B12" s="19" t="s">
        <v>231</v>
      </c>
      <c r="C12" s="20" t="s">
        <v>223</v>
      </c>
      <c r="D12" s="175">
        <v>34000</v>
      </c>
      <c r="E12" s="175">
        <v>35000</v>
      </c>
    </row>
    <row r="13" spans="1:5" ht="12.75">
      <c r="A13" s="25" t="s">
        <v>237</v>
      </c>
      <c r="B13" s="13" t="s">
        <v>238</v>
      </c>
      <c r="C13" s="26"/>
      <c r="D13" s="173">
        <f>SUM(D14)</f>
        <v>1500</v>
      </c>
      <c r="E13" s="173">
        <f>SUM(E14)</f>
        <v>1500</v>
      </c>
    </row>
    <row r="14" spans="1:5" ht="26.25">
      <c r="A14" s="27" t="s">
        <v>57</v>
      </c>
      <c r="B14" s="13" t="s">
        <v>238</v>
      </c>
      <c r="C14" s="26" t="s">
        <v>120</v>
      </c>
      <c r="D14" s="173">
        <f>SUM(D15)</f>
        <v>1500</v>
      </c>
      <c r="E14" s="173">
        <f>SUM(E15)</f>
        <v>1500</v>
      </c>
    </row>
    <row r="15" spans="1:5" ht="26.25">
      <c r="A15" s="18" t="s">
        <v>58</v>
      </c>
      <c r="B15" s="13" t="s">
        <v>238</v>
      </c>
      <c r="C15" s="28" t="s">
        <v>121</v>
      </c>
      <c r="D15" s="175">
        <v>1500</v>
      </c>
      <c r="E15" s="175">
        <v>1500</v>
      </c>
    </row>
    <row r="16" spans="1:5" ht="26.25">
      <c r="A16" s="15" t="s">
        <v>105</v>
      </c>
      <c r="B16" s="13" t="s">
        <v>239</v>
      </c>
      <c r="C16" s="14"/>
      <c r="D16" s="173">
        <f aca="true" t="shared" si="0" ref="D16:E18">SUM(D17)</f>
        <v>15500</v>
      </c>
      <c r="E16" s="173">
        <f t="shared" si="0"/>
        <v>16300</v>
      </c>
    </row>
    <row r="17" spans="1:5" ht="12.75">
      <c r="A17" s="12" t="s">
        <v>220</v>
      </c>
      <c r="B17" s="13" t="s">
        <v>240</v>
      </c>
      <c r="C17" s="14"/>
      <c r="D17" s="173">
        <f t="shared" si="0"/>
        <v>15500</v>
      </c>
      <c r="E17" s="173">
        <f t="shared" si="0"/>
        <v>16300</v>
      </c>
    </row>
    <row r="18" spans="1:5" ht="26.25">
      <c r="A18" s="12" t="s">
        <v>157</v>
      </c>
      <c r="B18" s="13" t="s">
        <v>240</v>
      </c>
      <c r="C18" s="16" t="s">
        <v>158</v>
      </c>
      <c r="D18" s="173">
        <f t="shared" si="0"/>
        <v>15500</v>
      </c>
      <c r="E18" s="173">
        <f t="shared" si="0"/>
        <v>16300</v>
      </c>
    </row>
    <row r="19" spans="1:5" ht="12.75">
      <c r="A19" s="18" t="s">
        <v>222</v>
      </c>
      <c r="B19" s="19" t="s">
        <v>240</v>
      </c>
      <c r="C19" s="20" t="s">
        <v>223</v>
      </c>
      <c r="D19" s="175">
        <v>15500</v>
      </c>
      <c r="E19" s="175">
        <v>16300</v>
      </c>
    </row>
    <row r="20" spans="1:5" ht="26.25">
      <c r="A20" s="12" t="s">
        <v>107</v>
      </c>
      <c r="B20" s="13" t="s">
        <v>248</v>
      </c>
      <c r="C20" s="29"/>
      <c r="D20" s="173">
        <f>SUM(D21)</f>
        <v>4900</v>
      </c>
      <c r="E20" s="173">
        <f>SUM(E21)</f>
        <v>4900</v>
      </c>
    </row>
    <row r="21" spans="1:5" ht="12.75">
      <c r="A21" s="12" t="s">
        <v>220</v>
      </c>
      <c r="B21" s="13" t="s">
        <v>249</v>
      </c>
      <c r="C21" s="14"/>
      <c r="D21" s="173">
        <f>SUM(D22,D24)</f>
        <v>4900</v>
      </c>
      <c r="E21" s="173">
        <f>SUM(E22,E24)</f>
        <v>4900</v>
      </c>
    </row>
    <row r="22" spans="1:5" ht="39">
      <c r="A22" s="17" t="s">
        <v>49</v>
      </c>
      <c r="B22" s="13" t="s">
        <v>249</v>
      </c>
      <c r="C22" s="16" t="s">
        <v>232</v>
      </c>
      <c r="D22" s="173">
        <f>SUM(D23)</f>
        <v>4027</v>
      </c>
      <c r="E22" s="173">
        <f>SUM(E23)</f>
        <v>4027</v>
      </c>
    </row>
    <row r="23" spans="1:5" ht="12.75">
      <c r="A23" s="18" t="s">
        <v>233</v>
      </c>
      <c r="B23" s="19" t="s">
        <v>249</v>
      </c>
      <c r="C23" s="20" t="s">
        <v>234</v>
      </c>
      <c r="D23" s="175">
        <v>4027</v>
      </c>
      <c r="E23" s="175">
        <v>4027</v>
      </c>
    </row>
    <row r="24" spans="1:5" ht="26.25">
      <c r="A24" s="27" t="s">
        <v>57</v>
      </c>
      <c r="B24" s="13" t="s">
        <v>249</v>
      </c>
      <c r="C24" s="16">
        <v>200</v>
      </c>
      <c r="D24" s="173">
        <f>SUM(D25)</f>
        <v>873</v>
      </c>
      <c r="E24" s="173">
        <f>SUM(E25)</f>
        <v>873</v>
      </c>
    </row>
    <row r="25" spans="1:5" ht="26.25">
      <c r="A25" s="18" t="s">
        <v>58</v>
      </c>
      <c r="B25" s="19" t="s">
        <v>249</v>
      </c>
      <c r="C25" s="20">
        <v>240</v>
      </c>
      <c r="D25" s="175">
        <v>873</v>
      </c>
      <c r="E25" s="175">
        <v>873</v>
      </c>
    </row>
    <row r="26" spans="1:5" ht="39">
      <c r="A26" s="12" t="s">
        <v>106</v>
      </c>
      <c r="B26" s="13" t="s">
        <v>242</v>
      </c>
      <c r="C26" s="29"/>
      <c r="D26" s="173">
        <f>SUM(D27,D30)</f>
        <v>450</v>
      </c>
      <c r="E26" s="173">
        <f>SUM(E27,E30)</f>
        <v>450</v>
      </c>
    </row>
    <row r="27" spans="1:5" ht="12.75">
      <c r="A27" s="30" t="s">
        <v>243</v>
      </c>
      <c r="B27" s="13" t="s">
        <v>244</v>
      </c>
      <c r="C27" s="29"/>
      <c r="D27" s="173">
        <f>SUM(D28)</f>
        <v>150</v>
      </c>
      <c r="E27" s="173">
        <f>SUM(E28)</f>
        <v>150</v>
      </c>
    </row>
    <row r="28" spans="1:5" ht="26.25">
      <c r="A28" s="27" t="s">
        <v>57</v>
      </c>
      <c r="B28" s="13" t="s">
        <v>244</v>
      </c>
      <c r="C28" s="16">
        <v>200</v>
      </c>
      <c r="D28" s="173">
        <f>SUM(D29)</f>
        <v>150</v>
      </c>
      <c r="E28" s="173">
        <f>SUM(E29)</f>
        <v>150</v>
      </c>
    </row>
    <row r="29" spans="1:5" ht="26.25">
      <c r="A29" s="18" t="s">
        <v>58</v>
      </c>
      <c r="B29" s="19" t="s">
        <v>244</v>
      </c>
      <c r="C29" s="20">
        <v>240</v>
      </c>
      <c r="D29" s="175">
        <v>150</v>
      </c>
      <c r="E29" s="175">
        <v>150</v>
      </c>
    </row>
    <row r="30" spans="1:5" ht="26.25">
      <c r="A30" s="30" t="s">
        <v>245</v>
      </c>
      <c r="B30" s="13" t="s">
        <v>246</v>
      </c>
      <c r="C30" s="29"/>
      <c r="D30" s="173">
        <f>SUM(D31)</f>
        <v>300</v>
      </c>
      <c r="E30" s="173">
        <f>SUM(E31)</f>
        <v>300</v>
      </c>
    </row>
    <row r="31" spans="1:5" ht="26.25">
      <c r="A31" s="27" t="s">
        <v>57</v>
      </c>
      <c r="B31" s="13" t="s">
        <v>246</v>
      </c>
      <c r="C31" s="16">
        <v>200</v>
      </c>
      <c r="D31" s="173">
        <f>SUM(D32)</f>
        <v>300</v>
      </c>
      <c r="E31" s="173">
        <f>SUM(E32)</f>
        <v>300</v>
      </c>
    </row>
    <row r="32" spans="1:5" ht="26.25">
      <c r="A32" s="18" t="s">
        <v>58</v>
      </c>
      <c r="B32" s="19" t="s">
        <v>246</v>
      </c>
      <c r="C32" s="20" t="s">
        <v>121</v>
      </c>
      <c r="D32" s="175">
        <v>300</v>
      </c>
      <c r="E32" s="175">
        <v>300</v>
      </c>
    </row>
    <row r="33" spans="1:5" ht="12.75">
      <c r="A33" s="352" t="s">
        <v>402</v>
      </c>
      <c r="B33" s="322" t="s">
        <v>361</v>
      </c>
      <c r="C33" s="323"/>
      <c r="D33" s="168">
        <f aca="true" t="shared" si="1" ref="D33:E35">D34</f>
        <v>53900</v>
      </c>
      <c r="E33" s="168">
        <f t="shared" si="1"/>
        <v>0</v>
      </c>
    </row>
    <row r="34" spans="1:5" ht="39">
      <c r="A34" s="353" t="s">
        <v>399</v>
      </c>
      <c r="B34" s="322" t="s">
        <v>360</v>
      </c>
      <c r="C34" s="323"/>
      <c r="D34" s="168">
        <f t="shared" si="1"/>
        <v>53900</v>
      </c>
      <c r="E34" s="168">
        <f t="shared" si="1"/>
        <v>0</v>
      </c>
    </row>
    <row r="35" spans="1:5" ht="12.75">
      <c r="A35" s="354" t="s">
        <v>162</v>
      </c>
      <c r="B35" s="322" t="s">
        <v>360</v>
      </c>
      <c r="C35" s="306" t="s">
        <v>338</v>
      </c>
      <c r="D35" s="168">
        <f t="shared" si="1"/>
        <v>53900</v>
      </c>
      <c r="E35" s="168">
        <f t="shared" si="1"/>
        <v>0</v>
      </c>
    </row>
    <row r="36" spans="1:5" ht="12.75">
      <c r="A36" s="355" t="s">
        <v>62</v>
      </c>
      <c r="B36" s="324" t="s">
        <v>360</v>
      </c>
      <c r="C36" s="308" t="s">
        <v>339</v>
      </c>
      <c r="D36" s="169">
        <v>53900</v>
      </c>
      <c r="E36" s="169">
        <v>0</v>
      </c>
    </row>
    <row r="37" spans="1:5" ht="39">
      <c r="A37" s="9" t="s">
        <v>310</v>
      </c>
      <c r="B37" s="10" t="s">
        <v>255</v>
      </c>
      <c r="C37" s="31"/>
      <c r="D37" s="179">
        <f>SUM(D38,D49)</f>
        <v>60314.4</v>
      </c>
      <c r="E37" s="179">
        <f>SUM(E38,E49)</f>
        <v>116481.2</v>
      </c>
    </row>
    <row r="38" spans="1:5" ht="26.25">
      <c r="A38" s="15" t="s">
        <v>109</v>
      </c>
      <c r="B38" s="13" t="s">
        <v>19</v>
      </c>
      <c r="C38" s="32"/>
      <c r="D38" s="173">
        <f>SUM(D39,D46)</f>
        <v>10314.4</v>
      </c>
      <c r="E38" s="173">
        <f>SUM(E39,E46)</f>
        <v>11995</v>
      </c>
    </row>
    <row r="39" spans="1:5" ht="12.75">
      <c r="A39" s="12" t="s">
        <v>220</v>
      </c>
      <c r="B39" s="13" t="s">
        <v>20</v>
      </c>
      <c r="C39" s="14"/>
      <c r="D39" s="173">
        <f>SUM(D40,D42,D44)</f>
        <v>10145</v>
      </c>
      <c r="E39" s="173">
        <f>SUM(E40,E42,E44)</f>
        <v>11745</v>
      </c>
    </row>
    <row r="40" spans="1:5" ht="39">
      <c r="A40" s="17" t="s">
        <v>49</v>
      </c>
      <c r="B40" s="13" t="s">
        <v>20</v>
      </c>
      <c r="C40" s="16" t="s">
        <v>232</v>
      </c>
      <c r="D40" s="173">
        <f>SUM(D41)</f>
        <v>7700</v>
      </c>
      <c r="E40" s="173">
        <f>SUM(E41)</f>
        <v>7700</v>
      </c>
    </row>
    <row r="41" spans="1:5" ht="12.75">
      <c r="A41" s="18" t="s">
        <v>233</v>
      </c>
      <c r="B41" s="19" t="s">
        <v>20</v>
      </c>
      <c r="C41" s="20" t="s">
        <v>234</v>
      </c>
      <c r="D41" s="175">
        <v>7700</v>
      </c>
      <c r="E41" s="175">
        <v>7700</v>
      </c>
    </row>
    <row r="42" spans="1:5" ht="26.25">
      <c r="A42" s="17" t="s">
        <v>57</v>
      </c>
      <c r="B42" s="13" t="s">
        <v>20</v>
      </c>
      <c r="C42" s="16">
        <v>200</v>
      </c>
      <c r="D42" s="173">
        <f>SUM(D43)</f>
        <v>2400</v>
      </c>
      <c r="E42" s="173">
        <f>SUM(E43)</f>
        <v>4000</v>
      </c>
    </row>
    <row r="43" spans="1:5" ht="26.25">
      <c r="A43" s="18" t="s">
        <v>58</v>
      </c>
      <c r="B43" s="19" t="s">
        <v>20</v>
      </c>
      <c r="C43" s="20">
        <v>240</v>
      </c>
      <c r="D43" s="175">
        <v>2400</v>
      </c>
      <c r="E43" s="175">
        <v>4000</v>
      </c>
    </row>
    <row r="44" spans="1:5" ht="12.75">
      <c r="A44" s="21" t="s">
        <v>235</v>
      </c>
      <c r="B44" s="13" t="s">
        <v>20</v>
      </c>
      <c r="C44" s="22" t="s">
        <v>236</v>
      </c>
      <c r="D44" s="177">
        <f>SUM(D45)</f>
        <v>45</v>
      </c>
      <c r="E44" s="177">
        <f>SUM(E45)</f>
        <v>45</v>
      </c>
    </row>
    <row r="45" spans="1:5" ht="12.75">
      <c r="A45" s="23" t="s">
        <v>60</v>
      </c>
      <c r="B45" s="19" t="s">
        <v>20</v>
      </c>
      <c r="C45" s="24" t="s">
        <v>241</v>
      </c>
      <c r="D45" s="175">
        <v>45</v>
      </c>
      <c r="E45" s="175">
        <v>45</v>
      </c>
    </row>
    <row r="46" spans="1:5" ht="12.75">
      <c r="A46" s="25" t="s">
        <v>21</v>
      </c>
      <c r="B46" s="13" t="s">
        <v>22</v>
      </c>
      <c r="C46" s="26"/>
      <c r="D46" s="173">
        <f>SUM(D47)</f>
        <v>169.4</v>
      </c>
      <c r="E46" s="173">
        <f>SUM(E47)</f>
        <v>250</v>
      </c>
    </row>
    <row r="47" spans="1:5" ht="26.25">
      <c r="A47" s="17" t="s">
        <v>57</v>
      </c>
      <c r="B47" s="13" t="s">
        <v>22</v>
      </c>
      <c r="C47" s="16">
        <v>200</v>
      </c>
      <c r="D47" s="173">
        <f>SUM(D48)</f>
        <v>169.4</v>
      </c>
      <c r="E47" s="173">
        <f>SUM(E48)</f>
        <v>250</v>
      </c>
    </row>
    <row r="48" spans="1:5" ht="26.25">
      <c r="A48" s="18" t="s">
        <v>58</v>
      </c>
      <c r="B48" s="19" t="s">
        <v>22</v>
      </c>
      <c r="C48" s="20">
        <v>240</v>
      </c>
      <c r="D48" s="175">
        <v>169.4</v>
      </c>
      <c r="E48" s="175">
        <v>250</v>
      </c>
    </row>
    <row r="49" spans="1:5" ht="12.75">
      <c r="A49" s="337" t="s">
        <v>403</v>
      </c>
      <c r="B49" s="322" t="s">
        <v>392</v>
      </c>
      <c r="C49" s="298"/>
      <c r="D49" s="294">
        <f>D50</f>
        <v>50000</v>
      </c>
      <c r="E49" s="294">
        <f>E50</f>
        <v>104486.2</v>
      </c>
    </row>
    <row r="50" spans="1:5" s="295" customFormat="1" ht="26.25">
      <c r="A50" s="359" t="s">
        <v>388</v>
      </c>
      <c r="B50" s="322" t="s">
        <v>393</v>
      </c>
      <c r="C50" s="298"/>
      <c r="D50" s="294">
        <f>D51</f>
        <v>50000</v>
      </c>
      <c r="E50" s="294">
        <f>E51</f>
        <v>104486.2</v>
      </c>
    </row>
    <row r="51" spans="1:5" s="295" customFormat="1" ht="12.75">
      <c r="A51" s="329" t="s">
        <v>162</v>
      </c>
      <c r="B51" s="322" t="s">
        <v>393</v>
      </c>
      <c r="C51" s="298">
        <v>500</v>
      </c>
      <c r="D51" s="294">
        <f>D52</f>
        <v>50000</v>
      </c>
      <c r="E51" s="294">
        <f>SUM(E52)</f>
        <v>104486.2</v>
      </c>
    </row>
    <row r="52" spans="1:5" s="295" customFormat="1" ht="12.75">
      <c r="A52" s="330" t="s">
        <v>62</v>
      </c>
      <c r="B52" s="385" t="s">
        <v>393</v>
      </c>
      <c r="C52" s="332">
        <v>540</v>
      </c>
      <c r="D52" s="287">
        <v>50000</v>
      </c>
      <c r="E52" s="287">
        <v>104486.2</v>
      </c>
    </row>
    <row r="53" spans="1:5" ht="39">
      <c r="A53" s="33" t="s">
        <v>302</v>
      </c>
      <c r="B53" s="34" t="s">
        <v>145</v>
      </c>
      <c r="C53" s="34"/>
      <c r="D53" s="171">
        <f>SUM(D54)</f>
        <v>120</v>
      </c>
      <c r="E53" s="171">
        <f>SUM(E54)</f>
        <v>120</v>
      </c>
    </row>
    <row r="54" spans="1:5" ht="26.25">
      <c r="A54" s="35" t="s">
        <v>94</v>
      </c>
      <c r="B54" s="36" t="s">
        <v>146</v>
      </c>
      <c r="C54" s="36"/>
      <c r="D54" s="172">
        <f>SUM(D55,D58)</f>
        <v>120</v>
      </c>
      <c r="E54" s="172">
        <f>SUM(E55,E58)</f>
        <v>120</v>
      </c>
    </row>
    <row r="55" spans="1:5" ht="26.25">
      <c r="A55" s="35" t="s">
        <v>416</v>
      </c>
      <c r="B55" s="36" t="s">
        <v>417</v>
      </c>
      <c r="C55" s="36"/>
      <c r="D55" s="173">
        <f>SUM(D56)</f>
        <v>30</v>
      </c>
      <c r="E55" s="173">
        <f>SUM(E56)</f>
        <v>30</v>
      </c>
    </row>
    <row r="56" spans="1:5" ht="12.75">
      <c r="A56" s="37" t="s">
        <v>422</v>
      </c>
      <c r="B56" s="36" t="s">
        <v>417</v>
      </c>
      <c r="C56" s="36">
        <v>200</v>
      </c>
      <c r="D56" s="173">
        <f>SUM(D57)</f>
        <v>30</v>
      </c>
      <c r="E56" s="173">
        <f>SUM(E57)</f>
        <v>30</v>
      </c>
    </row>
    <row r="57" spans="1:5" ht="26.25">
      <c r="A57" s="38" t="s">
        <v>58</v>
      </c>
      <c r="B57" s="39" t="s">
        <v>417</v>
      </c>
      <c r="C57" s="39">
        <v>240</v>
      </c>
      <c r="D57" s="175">
        <v>30</v>
      </c>
      <c r="E57" s="175">
        <v>30</v>
      </c>
    </row>
    <row r="58" spans="1:5" ht="12.75">
      <c r="A58" s="40" t="s">
        <v>147</v>
      </c>
      <c r="B58" s="36" t="s">
        <v>148</v>
      </c>
      <c r="C58" s="36"/>
      <c r="D58" s="173">
        <f>SUM(D59)</f>
        <v>90</v>
      </c>
      <c r="E58" s="173">
        <f>SUM(E59)</f>
        <v>90</v>
      </c>
    </row>
    <row r="59" spans="1:5" ht="12.75">
      <c r="A59" s="37" t="s">
        <v>422</v>
      </c>
      <c r="B59" s="36" t="s">
        <v>148</v>
      </c>
      <c r="C59" s="36">
        <v>200</v>
      </c>
      <c r="D59" s="173">
        <f>SUM(D60)</f>
        <v>90</v>
      </c>
      <c r="E59" s="173">
        <f>SUM(E60)</f>
        <v>90</v>
      </c>
    </row>
    <row r="60" spans="1:5" ht="26.25">
      <c r="A60" s="41" t="s">
        <v>58</v>
      </c>
      <c r="B60" s="39" t="s">
        <v>148</v>
      </c>
      <c r="C60" s="39">
        <v>240</v>
      </c>
      <c r="D60" s="175">
        <v>90</v>
      </c>
      <c r="E60" s="175">
        <v>90</v>
      </c>
    </row>
    <row r="61" spans="1:5" ht="39">
      <c r="A61" s="33" t="s">
        <v>307</v>
      </c>
      <c r="B61" s="34" t="s">
        <v>159</v>
      </c>
      <c r="C61" s="34"/>
      <c r="D61" s="171">
        <f>SUM(D62,D66,D70,D74,D78,D82,D89)</f>
        <v>115798</v>
      </c>
      <c r="E61" s="171">
        <f>SUM(E62,E66,E70,E74,E78,E82)</f>
        <v>49126</v>
      </c>
    </row>
    <row r="62" spans="1:5" ht="12.75">
      <c r="A62" s="35" t="s">
        <v>96</v>
      </c>
      <c r="B62" s="36" t="s">
        <v>204</v>
      </c>
      <c r="C62" s="36"/>
      <c r="D62" s="172">
        <f aca="true" t="shared" si="2" ref="D62:E64">SUM(D63)</f>
        <v>14000</v>
      </c>
      <c r="E62" s="172">
        <f t="shared" si="2"/>
        <v>16000</v>
      </c>
    </row>
    <row r="63" spans="1:5" s="162" customFormat="1" ht="26.25">
      <c r="A63" s="103" t="s">
        <v>34</v>
      </c>
      <c r="B63" s="99" t="s">
        <v>205</v>
      </c>
      <c r="C63" s="119"/>
      <c r="D63" s="173">
        <f t="shared" si="2"/>
        <v>14000</v>
      </c>
      <c r="E63" s="173">
        <f t="shared" si="2"/>
        <v>16000</v>
      </c>
    </row>
    <row r="64" spans="1:5" ht="26.25">
      <c r="A64" s="104" t="s">
        <v>57</v>
      </c>
      <c r="B64" s="99" t="s">
        <v>205</v>
      </c>
      <c r="C64" s="119">
        <v>200</v>
      </c>
      <c r="D64" s="173">
        <f t="shared" si="2"/>
        <v>14000</v>
      </c>
      <c r="E64" s="173">
        <f t="shared" si="2"/>
        <v>16000</v>
      </c>
    </row>
    <row r="65" spans="1:5" ht="26.25">
      <c r="A65" s="113" t="s">
        <v>58</v>
      </c>
      <c r="B65" s="107" t="s">
        <v>205</v>
      </c>
      <c r="C65" s="121">
        <v>240</v>
      </c>
      <c r="D65" s="175">
        <v>14000</v>
      </c>
      <c r="E65" s="175">
        <v>16000</v>
      </c>
    </row>
    <row r="66" spans="1:5" ht="12.75">
      <c r="A66" s="37" t="s">
        <v>97</v>
      </c>
      <c r="B66" s="36" t="s">
        <v>206</v>
      </c>
      <c r="C66" s="36"/>
      <c r="D66" s="172">
        <f>SUM(D68)</f>
        <v>748</v>
      </c>
      <c r="E66" s="172">
        <f>SUM(E68)</f>
        <v>1500</v>
      </c>
    </row>
    <row r="67" spans="1:5" ht="12.75">
      <c r="A67" s="37" t="s">
        <v>207</v>
      </c>
      <c r="B67" s="36" t="s">
        <v>208</v>
      </c>
      <c r="C67" s="36"/>
      <c r="D67" s="173">
        <f>SUM(D68)</f>
        <v>748</v>
      </c>
      <c r="E67" s="173">
        <f>SUM(E68)</f>
        <v>1500</v>
      </c>
    </row>
    <row r="68" spans="1:5" ht="12.75">
      <c r="A68" s="37" t="s">
        <v>422</v>
      </c>
      <c r="B68" s="36" t="s">
        <v>208</v>
      </c>
      <c r="C68" s="36">
        <v>200</v>
      </c>
      <c r="D68" s="173">
        <f>SUM(D69)</f>
        <v>748</v>
      </c>
      <c r="E68" s="173">
        <f>SUM(E69)</f>
        <v>1500</v>
      </c>
    </row>
    <row r="69" spans="1:5" ht="26.25">
      <c r="A69" s="38" t="s">
        <v>58</v>
      </c>
      <c r="B69" s="39" t="s">
        <v>208</v>
      </c>
      <c r="C69" s="39">
        <v>240</v>
      </c>
      <c r="D69" s="175">
        <v>748</v>
      </c>
      <c r="E69" s="175">
        <v>1500</v>
      </c>
    </row>
    <row r="70" spans="1:5" ht="12.75">
      <c r="A70" s="40" t="s">
        <v>98</v>
      </c>
      <c r="B70" s="36" t="s">
        <v>209</v>
      </c>
      <c r="C70" s="36"/>
      <c r="D70" s="172">
        <f>SUM(D72)</f>
        <v>50</v>
      </c>
      <c r="E70" s="172">
        <f>SUM(E72)</f>
        <v>50</v>
      </c>
    </row>
    <row r="71" spans="1:5" ht="26.25">
      <c r="A71" s="138" t="s">
        <v>266</v>
      </c>
      <c r="B71" s="118" t="s">
        <v>265</v>
      </c>
      <c r="C71" s="133"/>
      <c r="D71" s="173">
        <f>SUM(D73)</f>
        <v>50</v>
      </c>
      <c r="E71" s="173">
        <f>SUM(E73)</f>
        <v>50</v>
      </c>
    </row>
    <row r="72" spans="1:5" ht="12.75">
      <c r="A72" s="104" t="s">
        <v>422</v>
      </c>
      <c r="B72" s="99" t="s">
        <v>265</v>
      </c>
      <c r="C72" s="99">
        <v>200</v>
      </c>
      <c r="D72" s="173">
        <f>SUM(D73)</f>
        <v>50</v>
      </c>
      <c r="E72" s="173">
        <f>SUM(E73)</f>
        <v>50</v>
      </c>
    </row>
    <row r="73" spans="1:5" ht="26.25">
      <c r="A73" s="114" t="s">
        <v>58</v>
      </c>
      <c r="B73" s="107" t="s">
        <v>265</v>
      </c>
      <c r="C73" s="107">
        <v>240</v>
      </c>
      <c r="D73" s="175">
        <v>50</v>
      </c>
      <c r="E73" s="175">
        <v>50</v>
      </c>
    </row>
    <row r="74" spans="1:5" ht="26.25">
      <c r="A74" s="40" t="s">
        <v>210</v>
      </c>
      <c r="B74" s="36" t="s">
        <v>211</v>
      </c>
      <c r="C74" s="159"/>
      <c r="D74" s="173">
        <f>SUM(D75,)</f>
        <v>4500</v>
      </c>
      <c r="E74" s="173">
        <f>SUM(E75)</f>
        <v>8000</v>
      </c>
    </row>
    <row r="75" spans="1:5" s="162" customFormat="1" ht="12.75">
      <c r="A75" s="108" t="s">
        <v>212</v>
      </c>
      <c r="B75" s="99" t="s">
        <v>213</v>
      </c>
      <c r="C75" s="99"/>
      <c r="D75" s="173">
        <f>SUM(D76)</f>
        <v>4500</v>
      </c>
      <c r="E75" s="173">
        <f>SUM(E76)</f>
        <v>8000</v>
      </c>
    </row>
    <row r="76" spans="1:5" ht="26.25">
      <c r="A76" s="104" t="s">
        <v>57</v>
      </c>
      <c r="B76" s="99" t="s">
        <v>213</v>
      </c>
      <c r="C76" s="99">
        <v>200</v>
      </c>
      <c r="D76" s="173">
        <f>SUM(D77)</f>
        <v>4500</v>
      </c>
      <c r="E76" s="173">
        <f>SUM(E77)</f>
        <v>8000</v>
      </c>
    </row>
    <row r="77" spans="1:5" ht="26.25">
      <c r="A77" s="113" t="s">
        <v>58</v>
      </c>
      <c r="B77" s="107" t="s">
        <v>213</v>
      </c>
      <c r="C77" s="107">
        <v>240</v>
      </c>
      <c r="D77" s="175">
        <v>4500</v>
      </c>
      <c r="E77" s="175">
        <v>8000</v>
      </c>
    </row>
    <row r="78" spans="1:5" ht="26.25">
      <c r="A78" s="40" t="s">
        <v>164</v>
      </c>
      <c r="B78" s="36" t="s">
        <v>165</v>
      </c>
      <c r="C78" s="159"/>
      <c r="D78" s="172">
        <f aca="true" t="shared" si="3" ref="D78:E80">SUM(D79)</f>
        <v>21500</v>
      </c>
      <c r="E78" s="172">
        <f t="shared" si="3"/>
        <v>23576</v>
      </c>
    </row>
    <row r="79" spans="1:5" ht="12.75">
      <c r="A79" s="40" t="s">
        <v>220</v>
      </c>
      <c r="B79" s="36" t="s">
        <v>166</v>
      </c>
      <c r="C79" s="159"/>
      <c r="D79" s="173">
        <f t="shared" si="3"/>
        <v>21500</v>
      </c>
      <c r="E79" s="173">
        <f t="shared" si="3"/>
        <v>23576</v>
      </c>
    </row>
    <row r="80" spans="1:5" ht="26.25">
      <c r="A80" s="37" t="s">
        <v>157</v>
      </c>
      <c r="B80" s="36" t="s">
        <v>166</v>
      </c>
      <c r="C80" s="159">
        <v>600</v>
      </c>
      <c r="D80" s="173">
        <f t="shared" si="3"/>
        <v>21500</v>
      </c>
      <c r="E80" s="173">
        <f t="shared" si="3"/>
        <v>23576</v>
      </c>
    </row>
    <row r="81" spans="1:5" ht="12.75">
      <c r="A81" s="38" t="s">
        <v>222</v>
      </c>
      <c r="B81" s="39" t="s">
        <v>166</v>
      </c>
      <c r="C81" s="161">
        <v>610</v>
      </c>
      <c r="D81" s="175">
        <v>21500</v>
      </c>
      <c r="E81" s="175">
        <v>23576</v>
      </c>
    </row>
    <row r="82" spans="1:5" ht="12.75" hidden="1">
      <c r="A82" s="40" t="s">
        <v>423</v>
      </c>
      <c r="B82" s="36" t="s">
        <v>424</v>
      </c>
      <c r="C82" s="159"/>
      <c r="D82" s="172">
        <f>SUM(D86,D83)</f>
        <v>0</v>
      </c>
      <c r="E82" s="172">
        <f>SUM(E86,E83)</f>
        <v>0</v>
      </c>
    </row>
    <row r="83" spans="1:5" ht="26.25" hidden="1">
      <c r="A83" s="40" t="s">
        <v>425</v>
      </c>
      <c r="B83" s="36" t="s">
        <v>426</v>
      </c>
      <c r="C83" s="36"/>
      <c r="D83" s="363">
        <f>SUM(D84)</f>
        <v>0</v>
      </c>
      <c r="E83" s="363">
        <f>SUM(E84)</f>
        <v>0</v>
      </c>
    </row>
    <row r="84" spans="1:5" ht="12.75" hidden="1">
      <c r="A84" s="37" t="s">
        <v>61</v>
      </c>
      <c r="B84" s="36" t="s">
        <v>426</v>
      </c>
      <c r="C84" s="36">
        <v>500</v>
      </c>
      <c r="D84" s="363">
        <f>SUM(D85)</f>
        <v>0</v>
      </c>
      <c r="E84" s="363">
        <f>SUM(E85)</f>
        <v>0</v>
      </c>
    </row>
    <row r="85" spans="1:5" ht="12.75" hidden="1">
      <c r="A85" s="38" t="s">
        <v>62</v>
      </c>
      <c r="B85" s="39" t="s">
        <v>426</v>
      </c>
      <c r="C85" s="39">
        <v>540</v>
      </c>
      <c r="D85" s="364">
        <v>0</v>
      </c>
      <c r="E85" s="365">
        <v>0</v>
      </c>
    </row>
    <row r="86" spans="1:5" ht="39" hidden="1">
      <c r="A86" s="40" t="s">
        <v>427</v>
      </c>
      <c r="B86" s="36" t="s">
        <v>428</v>
      </c>
      <c r="C86" s="159"/>
      <c r="D86" s="173">
        <f>SUM(D87)</f>
        <v>0</v>
      </c>
      <c r="E86" s="173">
        <f>SUM(E87)</f>
        <v>0</v>
      </c>
    </row>
    <row r="87" spans="1:5" ht="12.75" hidden="1">
      <c r="A87" s="37" t="s">
        <v>61</v>
      </c>
      <c r="B87" s="36" t="s">
        <v>428</v>
      </c>
      <c r="C87" s="159">
        <v>500</v>
      </c>
      <c r="D87" s="173">
        <f>SUM(D88)</f>
        <v>0</v>
      </c>
      <c r="E87" s="173">
        <f>SUM(E88)</f>
        <v>0</v>
      </c>
    </row>
    <row r="88" spans="1:5" ht="12.75" hidden="1">
      <c r="A88" s="38" t="s">
        <v>62</v>
      </c>
      <c r="B88" s="39" t="s">
        <v>428</v>
      </c>
      <c r="C88" s="161">
        <v>540</v>
      </c>
      <c r="D88" s="366">
        <v>0</v>
      </c>
      <c r="E88" s="175">
        <v>0</v>
      </c>
    </row>
    <row r="89" spans="1:5" ht="26.25">
      <c r="A89" s="103" t="s">
        <v>401</v>
      </c>
      <c r="B89" s="99" t="s">
        <v>350</v>
      </c>
      <c r="C89" s="82"/>
      <c r="D89" s="168">
        <f>D90</f>
        <v>75000</v>
      </c>
      <c r="E89" s="168">
        <f>E90</f>
        <v>0</v>
      </c>
    </row>
    <row r="90" spans="1:5" ht="12.75">
      <c r="A90" s="103" t="s">
        <v>429</v>
      </c>
      <c r="B90" s="99" t="s">
        <v>377</v>
      </c>
      <c r="C90" s="293"/>
      <c r="D90" s="168">
        <f>SUM(D91)</f>
        <v>75000</v>
      </c>
      <c r="E90" s="168">
        <f>SUM(E91)</f>
        <v>0</v>
      </c>
    </row>
    <row r="91" spans="1:5" ht="12.75">
      <c r="A91" s="333" t="s">
        <v>162</v>
      </c>
      <c r="B91" s="99" t="s">
        <v>377</v>
      </c>
      <c r="C91" s="293">
        <v>500</v>
      </c>
      <c r="D91" s="168">
        <f>SUM(D92)</f>
        <v>75000</v>
      </c>
      <c r="E91" s="168">
        <f>SUM(E92)</f>
        <v>0</v>
      </c>
    </row>
    <row r="92" spans="1:5" ht="12.75">
      <c r="A92" s="344" t="s">
        <v>62</v>
      </c>
      <c r="B92" s="99" t="s">
        <v>377</v>
      </c>
      <c r="C92" s="346">
        <v>540</v>
      </c>
      <c r="D92" s="278">
        <v>75000</v>
      </c>
      <c r="E92" s="278">
        <v>0</v>
      </c>
    </row>
    <row r="93" spans="1:5" ht="26.25">
      <c r="A93" s="42" t="s">
        <v>311</v>
      </c>
      <c r="B93" s="43" t="s">
        <v>47</v>
      </c>
      <c r="C93" s="67"/>
      <c r="D93" s="179">
        <f>SUM(D94,D98,D105,D119)</f>
        <v>29022.4</v>
      </c>
      <c r="E93" s="179">
        <f>SUM(E94,E98,E105,E119)</f>
        <v>29460</v>
      </c>
    </row>
    <row r="94" spans="1:5" ht="12.75">
      <c r="A94" s="35" t="s">
        <v>85</v>
      </c>
      <c r="B94" s="36" t="s">
        <v>74</v>
      </c>
      <c r="C94" s="159"/>
      <c r="D94" s="172">
        <f>SUM(D95)</f>
        <v>1000</v>
      </c>
      <c r="E94" s="172">
        <f>SUM(E95)</f>
        <v>1000</v>
      </c>
    </row>
    <row r="95" spans="1:5" ht="26.25">
      <c r="A95" s="37" t="s">
        <v>75</v>
      </c>
      <c r="B95" s="36" t="s">
        <v>76</v>
      </c>
      <c r="C95" s="159"/>
      <c r="D95" s="172">
        <f>D96</f>
        <v>1000</v>
      </c>
      <c r="E95" s="172">
        <f>E96</f>
        <v>1000</v>
      </c>
    </row>
    <row r="96" spans="1:5" ht="12.75">
      <c r="A96" s="35" t="s">
        <v>59</v>
      </c>
      <c r="B96" s="36" t="s">
        <v>76</v>
      </c>
      <c r="C96" s="159">
        <v>800</v>
      </c>
      <c r="D96" s="172">
        <f>D97</f>
        <v>1000</v>
      </c>
      <c r="E96" s="172">
        <f>E97</f>
        <v>1000</v>
      </c>
    </row>
    <row r="97" spans="1:5" ht="12.75">
      <c r="A97" s="44" t="s">
        <v>77</v>
      </c>
      <c r="B97" s="39" t="s">
        <v>76</v>
      </c>
      <c r="C97" s="161">
        <v>870</v>
      </c>
      <c r="D97" s="174">
        <v>1000</v>
      </c>
      <c r="E97" s="174">
        <v>1000</v>
      </c>
    </row>
    <row r="98" spans="1:5" ht="26.25">
      <c r="A98" s="40" t="s">
        <v>86</v>
      </c>
      <c r="B98" s="36" t="s">
        <v>80</v>
      </c>
      <c r="C98" s="159"/>
      <c r="D98" s="172">
        <f>D99+D102</f>
        <v>700</v>
      </c>
      <c r="E98" s="172">
        <f>E99+E102</f>
        <v>700</v>
      </c>
    </row>
    <row r="99" spans="1:5" ht="26.25">
      <c r="A99" s="37" t="s">
        <v>81</v>
      </c>
      <c r="B99" s="36" t="s">
        <v>82</v>
      </c>
      <c r="C99" s="159"/>
      <c r="D99" s="172">
        <f>D100</f>
        <v>200</v>
      </c>
      <c r="E99" s="172">
        <f>E100</f>
        <v>200</v>
      </c>
    </row>
    <row r="100" spans="1:5" ht="26.25">
      <c r="A100" s="45" t="s">
        <v>57</v>
      </c>
      <c r="B100" s="36" t="s">
        <v>82</v>
      </c>
      <c r="C100" s="159">
        <v>200</v>
      </c>
      <c r="D100" s="172">
        <f>D101</f>
        <v>200</v>
      </c>
      <c r="E100" s="172">
        <f>E101</f>
        <v>200</v>
      </c>
    </row>
    <row r="101" spans="1:5" ht="26.25">
      <c r="A101" s="38" t="s">
        <v>58</v>
      </c>
      <c r="B101" s="36" t="s">
        <v>82</v>
      </c>
      <c r="C101" s="161">
        <v>240</v>
      </c>
      <c r="D101" s="174">
        <v>200</v>
      </c>
      <c r="E101" s="174">
        <v>200</v>
      </c>
    </row>
    <row r="102" spans="1:5" s="162" customFormat="1" ht="26.25">
      <c r="A102" s="104" t="s">
        <v>149</v>
      </c>
      <c r="B102" s="99" t="s">
        <v>150</v>
      </c>
      <c r="C102" s="99"/>
      <c r="D102" s="173">
        <f>D103</f>
        <v>500</v>
      </c>
      <c r="E102" s="173">
        <f>E103</f>
        <v>500</v>
      </c>
    </row>
    <row r="103" spans="1:5" ht="26.25">
      <c r="A103" s="100" t="s">
        <v>57</v>
      </c>
      <c r="B103" s="99" t="s">
        <v>150</v>
      </c>
      <c r="C103" s="99">
        <v>200</v>
      </c>
      <c r="D103" s="172">
        <f>D104</f>
        <v>500</v>
      </c>
      <c r="E103" s="172">
        <f>E104</f>
        <v>500</v>
      </c>
    </row>
    <row r="104" spans="1:5" ht="26.25">
      <c r="A104" s="114" t="s">
        <v>58</v>
      </c>
      <c r="B104" s="107" t="s">
        <v>150</v>
      </c>
      <c r="C104" s="107">
        <v>240</v>
      </c>
      <c r="D104" s="174">
        <v>500</v>
      </c>
      <c r="E104" s="174">
        <v>500</v>
      </c>
    </row>
    <row r="105" spans="1:5" ht="39">
      <c r="A105" s="158" t="s">
        <v>84</v>
      </c>
      <c r="B105" s="159" t="s">
        <v>48</v>
      </c>
      <c r="C105" s="159"/>
      <c r="D105" s="172">
        <f>SUM(D113,D116,D106)</f>
        <v>25922.4</v>
      </c>
      <c r="E105" s="172">
        <f>SUM(E113,E116,E106)</f>
        <v>26160</v>
      </c>
    </row>
    <row r="106" spans="1:5" ht="12.75">
      <c r="A106" s="181" t="s">
        <v>65</v>
      </c>
      <c r="B106" s="159" t="s">
        <v>66</v>
      </c>
      <c r="C106" s="159"/>
      <c r="D106" s="172">
        <f>SUM(D107,D109,D111)</f>
        <v>23422.4</v>
      </c>
      <c r="E106" s="172">
        <f>SUM(E107,E109,E111)</f>
        <v>23160</v>
      </c>
    </row>
    <row r="107" spans="1:5" ht="39">
      <c r="A107" s="50" t="s">
        <v>49</v>
      </c>
      <c r="B107" s="159" t="s">
        <v>66</v>
      </c>
      <c r="C107" s="159">
        <v>100</v>
      </c>
      <c r="D107" s="172">
        <f>D108</f>
        <v>21960</v>
      </c>
      <c r="E107" s="172">
        <f>E108</f>
        <v>21128</v>
      </c>
    </row>
    <row r="108" spans="1:5" ht="12.75">
      <c r="A108" s="182" t="s">
        <v>50</v>
      </c>
      <c r="B108" s="161" t="s">
        <v>66</v>
      </c>
      <c r="C108" s="161">
        <v>120</v>
      </c>
      <c r="D108" s="174">
        <v>21960</v>
      </c>
      <c r="E108" s="174">
        <v>21128</v>
      </c>
    </row>
    <row r="109" spans="1:5" ht="26.25">
      <c r="A109" s="104" t="s">
        <v>57</v>
      </c>
      <c r="B109" s="109" t="s">
        <v>66</v>
      </c>
      <c r="C109" s="109">
        <v>200</v>
      </c>
      <c r="D109" s="172">
        <f>D110</f>
        <v>1262.4</v>
      </c>
      <c r="E109" s="172">
        <f>E110</f>
        <v>1832</v>
      </c>
    </row>
    <row r="110" spans="1:5" s="162" customFormat="1" ht="26.25">
      <c r="A110" s="113" t="s">
        <v>58</v>
      </c>
      <c r="B110" s="111" t="s">
        <v>66</v>
      </c>
      <c r="C110" s="111">
        <v>240</v>
      </c>
      <c r="D110" s="175">
        <v>1262.4</v>
      </c>
      <c r="E110" s="175">
        <v>1832</v>
      </c>
    </row>
    <row r="111" spans="1:5" ht="12.75">
      <c r="A111" s="35" t="s">
        <v>59</v>
      </c>
      <c r="B111" s="36" t="s">
        <v>66</v>
      </c>
      <c r="C111" s="159">
        <v>800</v>
      </c>
      <c r="D111" s="172">
        <f>D112</f>
        <v>200</v>
      </c>
      <c r="E111" s="172">
        <f>E112</f>
        <v>200</v>
      </c>
    </row>
    <row r="112" spans="1:5" ht="12.75">
      <c r="A112" s="46" t="s">
        <v>60</v>
      </c>
      <c r="B112" s="39" t="s">
        <v>66</v>
      </c>
      <c r="C112" s="161">
        <v>850</v>
      </c>
      <c r="D112" s="174">
        <v>200</v>
      </c>
      <c r="E112" s="174">
        <v>200</v>
      </c>
    </row>
    <row r="113" spans="1:5" ht="26.25">
      <c r="A113" s="45" t="s">
        <v>412</v>
      </c>
      <c r="B113" s="36" t="s">
        <v>413</v>
      </c>
      <c r="C113" s="159"/>
      <c r="D113" s="172">
        <f>D114</f>
        <v>1500</v>
      </c>
      <c r="E113" s="172">
        <f>E114</f>
        <v>1500</v>
      </c>
    </row>
    <row r="114" spans="1:5" ht="39">
      <c r="A114" s="35" t="s">
        <v>49</v>
      </c>
      <c r="B114" s="36" t="s">
        <v>413</v>
      </c>
      <c r="C114" s="159">
        <v>100</v>
      </c>
      <c r="D114" s="172">
        <f>D115</f>
        <v>1500</v>
      </c>
      <c r="E114" s="172">
        <f>E115</f>
        <v>1500</v>
      </c>
    </row>
    <row r="115" spans="1:5" ht="12.75">
      <c r="A115" s="46" t="s">
        <v>50</v>
      </c>
      <c r="B115" s="36" t="s">
        <v>413</v>
      </c>
      <c r="C115" s="161">
        <v>120</v>
      </c>
      <c r="D115" s="174">
        <v>1500</v>
      </c>
      <c r="E115" s="174">
        <v>1500</v>
      </c>
    </row>
    <row r="116" spans="1:5" ht="26.25">
      <c r="A116" s="37" t="s">
        <v>67</v>
      </c>
      <c r="B116" s="36" t="s">
        <v>68</v>
      </c>
      <c r="C116" s="159"/>
      <c r="D116" s="172">
        <f>D117</f>
        <v>1000</v>
      </c>
      <c r="E116" s="172">
        <f>E117</f>
        <v>1500</v>
      </c>
    </row>
    <row r="117" spans="1:5" ht="26.25">
      <c r="A117" s="35" t="s">
        <v>57</v>
      </c>
      <c r="B117" s="36" t="s">
        <v>68</v>
      </c>
      <c r="C117" s="159">
        <v>200</v>
      </c>
      <c r="D117" s="172">
        <f>D118</f>
        <v>1000</v>
      </c>
      <c r="E117" s="172">
        <f>E118</f>
        <v>1500</v>
      </c>
    </row>
    <row r="118" spans="1:5" ht="26.25">
      <c r="A118" s="38" t="s">
        <v>58</v>
      </c>
      <c r="B118" s="39" t="s">
        <v>68</v>
      </c>
      <c r="C118" s="161">
        <v>240</v>
      </c>
      <c r="D118" s="174">
        <v>1000</v>
      </c>
      <c r="E118" s="174">
        <v>1500</v>
      </c>
    </row>
    <row r="119" spans="1:5" ht="12.75">
      <c r="A119" s="40" t="s">
        <v>108</v>
      </c>
      <c r="B119" s="36" t="s">
        <v>251</v>
      </c>
      <c r="C119" s="159"/>
      <c r="D119" s="172">
        <f aca="true" t="shared" si="4" ref="D119:E121">D120</f>
        <v>1400</v>
      </c>
      <c r="E119" s="172">
        <f t="shared" si="4"/>
        <v>1600</v>
      </c>
    </row>
    <row r="120" spans="1:5" ht="26.25">
      <c r="A120" s="40" t="s">
        <v>31</v>
      </c>
      <c r="B120" s="36" t="s">
        <v>252</v>
      </c>
      <c r="C120" s="159"/>
      <c r="D120" s="172">
        <f t="shared" si="4"/>
        <v>1400</v>
      </c>
      <c r="E120" s="172">
        <f t="shared" si="4"/>
        <v>1600</v>
      </c>
    </row>
    <row r="121" spans="1:5" ht="12.75">
      <c r="A121" s="37" t="s">
        <v>253</v>
      </c>
      <c r="B121" s="36" t="s">
        <v>252</v>
      </c>
      <c r="C121" s="159">
        <v>300</v>
      </c>
      <c r="D121" s="172">
        <f t="shared" si="4"/>
        <v>1400</v>
      </c>
      <c r="E121" s="172">
        <f t="shared" si="4"/>
        <v>1600</v>
      </c>
    </row>
    <row r="122" spans="1:5" ht="12.75">
      <c r="A122" s="41" t="s">
        <v>274</v>
      </c>
      <c r="B122" s="39" t="s">
        <v>252</v>
      </c>
      <c r="C122" s="161">
        <v>320</v>
      </c>
      <c r="D122" s="174">
        <v>1400</v>
      </c>
      <c r="E122" s="174">
        <v>1600</v>
      </c>
    </row>
    <row r="123" spans="1:5" ht="26.25">
      <c r="A123" s="47" t="s">
        <v>300</v>
      </c>
      <c r="B123" s="10" t="s">
        <v>118</v>
      </c>
      <c r="C123" s="186"/>
      <c r="D123" s="179">
        <f>SUM(D128,D132,D136,D124)</f>
        <v>800</v>
      </c>
      <c r="E123" s="179">
        <f>SUM(E128,E132,E136,E124)</f>
        <v>2510</v>
      </c>
    </row>
    <row r="124" spans="1:5" ht="12.75">
      <c r="A124" s="40" t="s">
        <v>87</v>
      </c>
      <c r="B124" s="48" t="s">
        <v>201</v>
      </c>
      <c r="C124" s="123"/>
      <c r="D124" s="173">
        <f aca="true" t="shared" si="5" ref="D124:E126">SUM(D125)</f>
        <v>240</v>
      </c>
      <c r="E124" s="173">
        <f t="shared" si="5"/>
        <v>240</v>
      </c>
    </row>
    <row r="125" spans="1:5" ht="12.75">
      <c r="A125" s="40" t="s">
        <v>203</v>
      </c>
      <c r="B125" s="48" t="s">
        <v>202</v>
      </c>
      <c r="C125" s="123"/>
      <c r="D125" s="173">
        <f t="shared" si="5"/>
        <v>240</v>
      </c>
      <c r="E125" s="173">
        <f t="shared" si="5"/>
        <v>240</v>
      </c>
    </row>
    <row r="126" spans="1:5" ht="26.25">
      <c r="A126" s="27" t="s">
        <v>57</v>
      </c>
      <c r="B126" s="48" t="s">
        <v>202</v>
      </c>
      <c r="C126" s="124" t="s">
        <v>120</v>
      </c>
      <c r="D126" s="173">
        <f t="shared" si="5"/>
        <v>240</v>
      </c>
      <c r="E126" s="173">
        <f t="shared" si="5"/>
        <v>240</v>
      </c>
    </row>
    <row r="127" spans="1:5" ht="26.25">
      <c r="A127" s="18" t="s">
        <v>58</v>
      </c>
      <c r="B127" s="49" t="s">
        <v>202</v>
      </c>
      <c r="C127" s="125" t="s">
        <v>121</v>
      </c>
      <c r="D127" s="175">
        <v>240</v>
      </c>
      <c r="E127" s="175">
        <v>240</v>
      </c>
    </row>
    <row r="128" spans="1:5" ht="26.25">
      <c r="A128" s="40" t="s">
        <v>88</v>
      </c>
      <c r="B128" s="48" t="s">
        <v>119</v>
      </c>
      <c r="C128" s="123"/>
      <c r="D128" s="173">
        <f aca="true" t="shared" si="6" ref="D128:E130">SUM(D129)</f>
        <v>0</v>
      </c>
      <c r="E128" s="173">
        <f t="shared" si="6"/>
        <v>1400</v>
      </c>
    </row>
    <row r="129" spans="1:5" ht="26.25">
      <c r="A129" s="40" t="s">
        <v>414</v>
      </c>
      <c r="B129" s="48" t="s">
        <v>415</v>
      </c>
      <c r="C129" s="123"/>
      <c r="D129" s="173">
        <f t="shared" si="6"/>
        <v>0</v>
      </c>
      <c r="E129" s="173">
        <f t="shared" si="6"/>
        <v>1400</v>
      </c>
    </row>
    <row r="130" spans="1:5" ht="26.25">
      <c r="A130" s="27" t="s">
        <v>57</v>
      </c>
      <c r="B130" s="48" t="s">
        <v>415</v>
      </c>
      <c r="C130" s="124" t="s">
        <v>120</v>
      </c>
      <c r="D130" s="173">
        <f t="shared" si="6"/>
        <v>0</v>
      </c>
      <c r="E130" s="173">
        <f t="shared" si="6"/>
        <v>1400</v>
      </c>
    </row>
    <row r="131" spans="1:5" ht="26.25">
      <c r="A131" s="18" t="s">
        <v>58</v>
      </c>
      <c r="B131" s="49" t="s">
        <v>415</v>
      </c>
      <c r="C131" s="125" t="s">
        <v>121</v>
      </c>
      <c r="D131" s="175">
        <v>0</v>
      </c>
      <c r="E131" s="175">
        <v>1400</v>
      </c>
    </row>
    <row r="132" spans="1:5" ht="26.25">
      <c r="A132" s="40" t="s">
        <v>89</v>
      </c>
      <c r="B132" s="48" t="s">
        <v>123</v>
      </c>
      <c r="C132" s="123"/>
      <c r="D132" s="173">
        <f aca="true" t="shared" si="7" ref="D132:E134">SUM(D133)</f>
        <v>300</v>
      </c>
      <c r="E132" s="173">
        <f t="shared" si="7"/>
        <v>600</v>
      </c>
    </row>
    <row r="133" spans="1:5" ht="12.75">
      <c r="A133" s="40" t="s">
        <v>124</v>
      </c>
      <c r="B133" s="48" t="s">
        <v>125</v>
      </c>
      <c r="C133" s="123"/>
      <c r="D133" s="173">
        <f t="shared" si="7"/>
        <v>300</v>
      </c>
      <c r="E133" s="173">
        <f t="shared" si="7"/>
        <v>600</v>
      </c>
    </row>
    <row r="134" spans="1:5" ht="26.25">
      <c r="A134" s="27" t="s">
        <v>57</v>
      </c>
      <c r="B134" s="48" t="s">
        <v>125</v>
      </c>
      <c r="C134" s="124" t="s">
        <v>120</v>
      </c>
      <c r="D134" s="173">
        <f t="shared" si="7"/>
        <v>300</v>
      </c>
      <c r="E134" s="173">
        <f t="shared" si="7"/>
        <v>600</v>
      </c>
    </row>
    <row r="135" spans="1:5" ht="26.25">
      <c r="A135" s="18" t="s">
        <v>58</v>
      </c>
      <c r="B135" s="49" t="s">
        <v>125</v>
      </c>
      <c r="C135" s="125" t="s">
        <v>121</v>
      </c>
      <c r="D135" s="175">
        <v>300</v>
      </c>
      <c r="E135" s="175">
        <v>600</v>
      </c>
    </row>
    <row r="136" spans="1:5" ht="26.25">
      <c r="A136" s="40" t="s">
        <v>90</v>
      </c>
      <c r="B136" s="48" t="s">
        <v>126</v>
      </c>
      <c r="C136" s="123"/>
      <c r="D136" s="173">
        <f>SUM(D138)</f>
        <v>260</v>
      </c>
      <c r="E136" s="173">
        <f>SUM(E138)</f>
        <v>270</v>
      </c>
    </row>
    <row r="137" spans="1:5" ht="26.25">
      <c r="A137" s="40" t="s">
        <v>127</v>
      </c>
      <c r="B137" s="48" t="s">
        <v>128</v>
      </c>
      <c r="C137" s="123"/>
      <c r="D137" s="173">
        <f>SUM(D138)</f>
        <v>260</v>
      </c>
      <c r="E137" s="173">
        <f>SUM(E138)</f>
        <v>270</v>
      </c>
    </row>
    <row r="138" spans="1:5" ht="26.25">
      <c r="A138" s="27" t="s">
        <v>57</v>
      </c>
      <c r="B138" s="48" t="s">
        <v>128</v>
      </c>
      <c r="C138" s="124" t="s">
        <v>120</v>
      </c>
      <c r="D138" s="173">
        <f>SUM(D139)</f>
        <v>260</v>
      </c>
      <c r="E138" s="173">
        <f>SUM(E139)</f>
        <v>270</v>
      </c>
    </row>
    <row r="139" spans="1:5" ht="26.25">
      <c r="A139" s="18" t="s">
        <v>58</v>
      </c>
      <c r="B139" s="49" t="s">
        <v>128</v>
      </c>
      <c r="C139" s="125" t="s">
        <v>121</v>
      </c>
      <c r="D139" s="175">
        <v>260</v>
      </c>
      <c r="E139" s="175">
        <v>270</v>
      </c>
    </row>
    <row r="140" spans="1:5" ht="39">
      <c r="A140" s="9" t="s">
        <v>303</v>
      </c>
      <c r="B140" s="8" t="s">
        <v>152</v>
      </c>
      <c r="C140" s="186"/>
      <c r="D140" s="179">
        <f>SUM(D141,D158)</f>
        <v>6830</v>
      </c>
      <c r="E140" s="179">
        <f>SUM(E141,E158)</f>
        <v>4495.5</v>
      </c>
    </row>
    <row r="141" spans="1:5" ht="12.75">
      <c r="A141" s="15" t="s">
        <v>95</v>
      </c>
      <c r="B141" s="48" t="s">
        <v>153</v>
      </c>
      <c r="C141" s="124"/>
      <c r="D141" s="173">
        <v>3830</v>
      </c>
      <c r="E141" s="173">
        <f>SUM(E142,E154,E146)</f>
        <v>1495.5</v>
      </c>
    </row>
    <row r="142" spans="1:5" ht="12.75">
      <c r="A142" s="15" t="s">
        <v>290</v>
      </c>
      <c r="B142" s="48" t="s">
        <v>292</v>
      </c>
      <c r="C142" s="124"/>
      <c r="D142" s="173">
        <f aca="true" t="shared" si="8" ref="D142:E144">SUM(D143)</f>
        <v>0</v>
      </c>
      <c r="E142" s="173">
        <f t="shared" si="8"/>
        <v>200</v>
      </c>
    </row>
    <row r="143" spans="1:5" s="162" customFormat="1" ht="26.25">
      <c r="A143" s="131" t="s">
        <v>294</v>
      </c>
      <c r="B143" s="70" t="s">
        <v>291</v>
      </c>
      <c r="C143" s="124"/>
      <c r="D143" s="173">
        <f t="shared" si="8"/>
        <v>0</v>
      </c>
      <c r="E143" s="173">
        <f t="shared" si="8"/>
        <v>200</v>
      </c>
    </row>
    <row r="144" spans="1:5" ht="26.25">
      <c r="A144" s="132" t="s">
        <v>57</v>
      </c>
      <c r="B144" s="48" t="s">
        <v>291</v>
      </c>
      <c r="C144" s="124" t="s">
        <v>120</v>
      </c>
      <c r="D144" s="173">
        <f t="shared" si="8"/>
        <v>0</v>
      </c>
      <c r="E144" s="173">
        <f t="shared" si="8"/>
        <v>200</v>
      </c>
    </row>
    <row r="145" spans="1:5" ht="26.25">
      <c r="A145" s="134" t="s">
        <v>58</v>
      </c>
      <c r="B145" s="49" t="s">
        <v>291</v>
      </c>
      <c r="C145" s="125" t="s">
        <v>121</v>
      </c>
      <c r="D145" s="175">
        <v>0</v>
      </c>
      <c r="E145" s="175">
        <v>200</v>
      </c>
    </row>
    <row r="146" spans="1:5" ht="12.75">
      <c r="A146" s="15" t="s">
        <v>418</v>
      </c>
      <c r="B146" s="48" t="s">
        <v>154</v>
      </c>
      <c r="C146" s="124"/>
      <c r="D146" s="173">
        <f aca="true" t="shared" si="9" ref="D146:E148">SUM(D147)</f>
        <v>1682.5</v>
      </c>
      <c r="E146" s="173">
        <f t="shared" si="9"/>
        <v>1295.5</v>
      </c>
    </row>
    <row r="147" spans="1:5" s="162" customFormat="1" ht="26.25">
      <c r="A147" s="131" t="s">
        <v>155</v>
      </c>
      <c r="B147" s="70" t="s">
        <v>156</v>
      </c>
      <c r="C147" s="124"/>
      <c r="D147" s="173">
        <f t="shared" si="9"/>
        <v>1682.5</v>
      </c>
      <c r="E147" s="173">
        <f t="shared" si="9"/>
        <v>1295.5</v>
      </c>
    </row>
    <row r="148" spans="1:5" ht="26.25">
      <c r="A148" s="132" t="s">
        <v>57</v>
      </c>
      <c r="B148" s="48" t="s">
        <v>156</v>
      </c>
      <c r="C148" s="124" t="s">
        <v>120</v>
      </c>
      <c r="D148" s="173">
        <f t="shared" si="9"/>
        <v>1682.5</v>
      </c>
      <c r="E148" s="173">
        <f t="shared" si="9"/>
        <v>1295.5</v>
      </c>
    </row>
    <row r="149" spans="1:5" ht="26.25">
      <c r="A149" s="134" t="s">
        <v>58</v>
      </c>
      <c r="B149" s="49" t="s">
        <v>156</v>
      </c>
      <c r="C149" s="125" t="s">
        <v>121</v>
      </c>
      <c r="D149" s="175">
        <v>1682.5</v>
      </c>
      <c r="E149" s="175">
        <v>1295.5</v>
      </c>
    </row>
    <row r="150" spans="1:5" ht="12.75">
      <c r="A150" s="40" t="s">
        <v>345</v>
      </c>
      <c r="B150" s="48" t="s">
        <v>343</v>
      </c>
      <c r="C150" s="125"/>
      <c r="D150" s="173">
        <f>D151</f>
        <v>1620.4</v>
      </c>
      <c r="E150" s="173">
        <v>0</v>
      </c>
    </row>
    <row r="151" spans="1:5" ht="52.5">
      <c r="A151" s="40" t="s">
        <v>367</v>
      </c>
      <c r="B151" s="48" t="s">
        <v>344</v>
      </c>
      <c r="C151" s="123"/>
      <c r="D151" s="173">
        <f>SUM(D152)</f>
        <v>1620.4</v>
      </c>
      <c r="E151" s="173">
        <v>0</v>
      </c>
    </row>
    <row r="152" spans="1:5" ht="12.75">
      <c r="A152" s="27" t="s">
        <v>61</v>
      </c>
      <c r="B152" s="48" t="s">
        <v>344</v>
      </c>
      <c r="C152" s="124" t="s">
        <v>338</v>
      </c>
      <c r="D152" s="173">
        <f>SUM(D153)</f>
        <v>1620.4</v>
      </c>
      <c r="E152" s="173">
        <v>0</v>
      </c>
    </row>
    <row r="153" spans="1:5" ht="12.75">
      <c r="A153" s="18" t="s">
        <v>62</v>
      </c>
      <c r="B153" s="49" t="s">
        <v>344</v>
      </c>
      <c r="C153" s="125" t="s">
        <v>339</v>
      </c>
      <c r="D153" s="175">
        <v>1620.4</v>
      </c>
      <c r="E153" s="175">
        <v>0</v>
      </c>
    </row>
    <row r="154" spans="1:5" ht="26.25">
      <c r="A154" s="337" t="s">
        <v>400</v>
      </c>
      <c r="B154" s="293" t="s">
        <v>354</v>
      </c>
      <c r="C154" s="124"/>
      <c r="D154" s="173">
        <f aca="true" t="shared" si="10" ref="D154:E156">SUM(D155)</f>
        <v>527</v>
      </c>
      <c r="E154" s="173">
        <f t="shared" si="10"/>
        <v>0</v>
      </c>
    </row>
    <row r="155" spans="1:5" ht="26.25">
      <c r="A155" s="12" t="s">
        <v>396</v>
      </c>
      <c r="B155" s="293" t="s">
        <v>355</v>
      </c>
      <c r="C155" s="124"/>
      <c r="D155" s="173">
        <f t="shared" si="10"/>
        <v>527</v>
      </c>
      <c r="E155" s="173">
        <f t="shared" si="10"/>
        <v>0</v>
      </c>
    </row>
    <row r="156" spans="1:5" ht="26.25">
      <c r="A156" s="132" t="s">
        <v>57</v>
      </c>
      <c r="B156" s="293" t="s">
        <v>355</v>
      </c>
      <c r="C156" s="124" t="s">
        <v>120</v>
      </c>
      <c r="D156" s="173">
        <f t="shared" si="10"/>
        <v>527</v>
      </c>
      <c r="E156" s="173">
        <f t="shared" si="10"/>
        <v>0</v>
      </c>
    </row>
    <row r="157" spans="1:5" ht="26.25">
      <c r="A157" s="134" t="s">
        <v>58</v>
      </c>
      <c r="B157" s="293" t="s">
        <v>355</v>
      </c>
      <c r="C157" s="125" t="s">
        <v>121</v>
      </c>
      <c r="D157" s="175">
        <v>527</v>
      </c>
      <c r="E157" s="175">
        <v>0</v>
      </c>
    </row>
    <row r="158" spans="1:5" ht="12.75">
      <c r="A158" s="15" t="s">
        <v>99</v>
      </c>
      <c r="B158" s="48" t="s">
        <v>214</v>
      </c>
      <c r="C158" s="124"/>
      <c r="D158" s="173">
        <f aca="true" t="shared" si="11" ref="D158:E161">SUM(D159)</f>
        <v>3000</v>
      </c>
      <c r="E158" s="173">
        <f t="shared" si="11"/>
        <v>3000</v>
      </c>
    </row>
    <row r="159" spans="1:5" ht="12.75">
      <c r="A159" s="15" t="s">
        <v>100</v>
      </c>
      <c r="B159" s="48" t="s">
        <v>215</v>
      </c>
      <c r="C159" s="124"/>
      <c r="D159" s="173">
        <f t="shared" si="11"/>
        <v>3000</v>
      </c>
      <c r="E159" s="173">
        <f t="shared" si="11"/>
        <v>3000</v>
      </c>
    </row>
    <row r="160" spans="1:5" ht="26.25">
      <c r="A160" s="12" t="s">
        <v>216</v>
      </c>
      <c r="B160" s="48" t="s">
        <v>217</v>
      </c>
      <c r="C160" s="124"/>
      <c r="D160" s="173">
        <f t="shared" si="11"/>
        <v>3000</v>
      </c>
      <c r="E160" s="173">
        <f t="shared" si="11"/>
        <v>3000</v>
      </c>
    </row>
    <row r="161" spans="1:5" ht="26.25">
      <c r="A161" s="27" t="s">
        <v>57</v>
      </c>
      <c r="B161" s="48" t="s">
        <v>217</v>
      </c>
      <c r="C161" s="124" t="s">
        <v>120</v>
      </c>
      <c r="D161" s="173">
        <f t="shared" si="11"/>
        <v>3000</v>
      </c>
      <c r="E161" s="173">
        <f t="shared" si="11"/>
        <v>3000</v>
      </c>
    </row>
    <row r="162" spans="1:5" ht="26.25">
      <c r="A162" s="18" t="s">
        <v>58</v>
      </c>
      <c r="B162" s="49" t="s">
        <v>217</v>
      </c>
      <c r="C162" s="125" t="s">
        <v>121</v>
      </c>
      <c r="D162" s="175">
        <v>3000</v>
      </c>
      <c r="E162" s="175">
        <v>3000</v>
      </c>
    </row>
    <row r="163" spans="1:5" ht="26.25">
      <c r="A163" s="367" t="s">
        <v>304</v>
      </c>
      <c r="B163" s="98" t="s">
        <v>263</v>
      </c>
      <c r="C163" s="117"/>
      <c r="D163" s="163">
        <f>D164+D169</f>
        <v>39034.5</v>
      </c>
      <c r="E163" s="163">
        <f>E164+E169</f>
        <v>57188.5</v>
      </c>
    </row>
    <row r="164" spans="1:5" ht="26.25">
      <c r="A164" s="130" t="s">
        <v>305</v>
      </c>
      <c r="B164" s="102" t="s">
        <v>262</v>
      </c>
      <c r="C164" s="101"/>
      <c r="D164" s="168">
        <f>SUM(D165)</f>
        <v>38534.5</v>
      </c>
      <c r="E164" s="168">
        <f>SUM(E165)</f>
        <v>56688.5</v>
      </c>
    </row>
    <row r="165" spans="1:5" ht="26.25">
      <c r="A165" s="130" t="s">
        <v>306</v>
      </c>
      <c r="B165" s="102" t="s">
        <v>261</v>
      </c>
      <c r="C165" s="101"/>
      <c r="D165" s="168">
        <f>SUM(D166,)</f>
        <v>38534.5</v>
      </c>
      <c r="E165" s="168">
        <f>SUM(E166,)</f>
        <v>56688.5</v>
      </c>
    </row>
    <row r="166" spans="1:5" ht="12.75">
      <c r="A166" s="340" t="s">
        <v>419</v>
      </c>
      <c r="B166" s="102" t="s">
        <v>420</v>
      </c>
      <c r="C166" s="133"/>
      <c r="D166" s="168">
        <f>SUM(D167)</f>
        <v>38534.5</v>
      </c>
      <c r="E166" s="168">
        <f>SUM(E167)</f>
        <v>56688.5</v>
      </c>
    </row>
    <row r="167" spans="1:5" ht="12.75">
      <c r="A167" s="157" t="s">
        <v>258</v>
      </c>
      <c r="B167" s="102" t="s">
        <v>420</v>
      </c>
      <c r="C167" s="133" t="s">
        <v>256</v>
      </c>
      <c r="D167" s="168">
        <f>SUM(D168)</f>
        <v>38534.5</v>
      </c>
      <c r="E167" s="168">
        <f>SUM(E168)</f>
        <v>56688.5</v>
      </c>
    </row>
    <row r="168" spans="1:5" ht="12.75">
      <c r="A168" s="279" t="s">
        <v>259</v>
      </c>
      <c r="B168" s="281" t="s">
        <v>420</v>
      </c>
      <c r="C168" s="277" t="s">
        <v>257</v>
      </c>
      <c r="D168" s="278">
        <v>38534.5</v>
      </c>
      <c r="E168" s="278">
        <v>56688.5</v>
      </c>
    </row>
    <row r="169" spans="1:5" ht="12.75">
      <c r="A169" s="15" t="s">
        <v>431</v>
      </c>
      <c r="B169" s="48" t="s">
        <v>432</v>
      </c>
      <c r="C169" s="124"/>
      <c r="D169" s="173">
        <f>SUM(D170)</f>
        <v>500</v>
      </c>
      <c r="E169" s="173">
        <f>SUM(E170)</f>
        <v>500</v>
      </c>
    </row>
    <row r="170" spans="1:5" ht="12.75">
      <c r="A170" s="15" t="s">
        <v>433</v>
      </c>
      <c r="B170" s="48" t="s">
        <v>434</v>
      </c>
      <c r="C170" s="124"/>
      <c r="D170" s="173">
        <f aca="true" t="shared" si="12" ref="D170:E172">SUM(D171)</f>
        <v>500</v>
      </c>
      <c r="E170" s="173">
        <f t="shared" si="12"/>
        <v>500</v>
      </c>
    </row>
    <row r="171" spans="1:5" ht="12.75">
      <c r="A171" s="340" t="s">
        <v>435</v>
      </c>
      <c r="B171" s="48" t="s">
        <v>436</v>
      </c>
      <c r="C171" s="124"/>
      <c r="D171" s="173">
        <f t="shared" si="12"/>
        <v>500</v>
      </c>
      <c r="E171" s="173">
        <f t="shared" si="12"/>
        <v>500</v>
      </c>
    </row>
    <row r="172" spans="1:5" ht="12.75">
      <c r="A172" s="157" t="s">
        <v>253</v>
      </c>
      <c r="B172" s="48" t="s">
        <v>436</v>
      </c>
      <c r="C172" s="124" t="s">
        <v>448</v>
      </c>
      <c r="D172" s="173">
        <f t="shared" si="12"/>
        <v>500</v>
      </c>
      <c r="E172" s="173">
        <f t="shared" si="12"/>
        <v>500</v>
      </c>
    </row>
    <row r="173" spans="1:5" ht="12.75">
      <c r="A173" s="137" t="s">
        <v>274</v>
      </c>
      <c r="B173" s="49" t="s">
        <v>436</v>
      </c>
      <c r="C173" s="125" t="s">
        <v>449</v>
      </c>
      <c r="D173" s="175">
        <v>500</v>
      </c>
      <c r="E173" s="175">
        <v>500</v>
      </c>
    </row>
    <row r="174" spans="1:5" ht="26.25">
      <c r="A174" s="47" t="s">
        <v>308</v>
      </c>
      <c r="B174" s="8" t="s">
        <v>218</v>
      </c>
      <c r="C174" s="187"/>
      <c r="D174" s="179">
        <f>SUM(D175,D179,D183)</f>
        <v>7572</v>
      </c>
      <c r="E174" s="179">
        <f>SUM(E175,E179,E183)</f>
        <v>7950</v>
      </c>
    </row>
    <row r="175" spans="1:5" ht="12.75">
      <c r="A175" s="12" t="s">
        <v>101</v>
      </c>
      <c r="B175" s="13" t="s">
        <v>219</v>
      </c>
      <c r="C175" s="124"/>
      <c r="D175" s="173">
        <f aca="true" t="shared" si="13" ref="D175:E177">SUM(D176)</f>
        <v>6722</v>
      </c>
      <c r="E175" s="173">
        <f t="shared" si="13"/>
        <v>7100</v>
      </c>
    </row>
    <row r="176" spans="1:5" ht="12.75">
      <c r="A176" s="15" t="s">
        <v>220</v>
      </c>
      <c r="B176" s="13" t="s">
        <v>221</v>
      </c>
      <c r="C176" s="124"/>
      <c r="D176" s="173">
        <f t="shared" si="13"/>
        <v>6722</v>
      </c>
      <c r="E176" s="173">
        <f t="shared" si="13"/>
        <v>7100</v>
      </c>
    </row>
    <row r="177" spans="1:5" ht="26.25">
      <c r="A177" s="12" t="s">
        <v>157</v>
      </c>
      <c r="B177" s="13" t="s">
        <v>221</v>
      </c>
      <c r="C177" s="124" t="s">
        <v>158</v>
      </c>
      <c r="D177" s="173">
        <f t="shared" si="13"/>
        <v>6722</v>
      </c>
      <c r="E177" s="173">
        <f t="shared" si="13"/>
        <v>7100</v>
      </c>
    </row>
    <row r="178" spans="1:5" ht="12.75">
      <c r="A178" s="18" t="s">
        <v>222</v>
      </c>
      <c r="B178" s="19" t="s">
        <v>221</v>
      </c>
      <c r="C178" s="125" t="s">
        <v>223</v>
      </c>
      <c r="D178" s="175">
        <v>6722</v>
      </c>
      <c r="E178" s="175">
        <v>7100</v>
      </c>
    </row>
    <row r="179" spans="1:5" ht="39">
      <c r="A179" s="12" t="s">
        <v>102</v>
      </c>
      <c r="B179" s="48" t="s">
        <v>224</v>
      </c>
      <c r="C179" s="124"/>
      <c r="D179" s="177">
        <f aca="true" t="shared" si="14" ref="D179:E181">SUM(D180)</f>
        <v>220</v>
      </c>
      <c r="E179" s="177">
        <f t="shared" si="14"/>
        <v>220</v>
      </c>
    </row>
    <row r="180" spans="1:5" ht="26.25">
      <c r="A180" s="12" t="s">
        <v>225</v>
      </c>
      <c r="B180" s="48" t="s">
        <v>226</v>
      </c>
      <c r="C180" s="124"/>
      <c r="D180" s="177">
        <f t="shared" si="14"/>
        <v>220</v>
      </c>
      <c r="E180" s="177">
        <f t="shared" si="14"/>
        <v>220</v>
      </c>
    </row>
    <row r="181" spans="1:5" ht="26.25">
      <c r="A181" s="17" t="s">
        <v>57</v>
      </c>
      <c r="B181" s="48" t="s">
        <v>226</v>
      </c>
      <c r="C181" s="124" t="s">
        <v>120</v>
      </c>
      <c r="D181" s="173">
        <f t="shared" si="14"/>
        <v>220</v>
      </c>
      <c r="E181" s="173">
        <f t="shared" si="14"/>
        <v>220</v>
      </c>
    </row>
    <row r="182" spans="1:5" ht="26.25">
      <c r="A182" s="18" t="s">
        <v>58</v>
      </c>
      <c r="B182" s="49" t="s">
        <v>226</v>
      </c>
      <c r="C182" s="125" t="s">
        <v>121</v>
      </c>
      <c r="D182" s="175">
        <v>220</v>
      </c>
      <c r="E182" s="175">
        <v>220</v>
      </c>
    </row>
    <row r="183" spans="1:5" ht="26.25">
      <c r="A183" s="12" t="s">
        <v>103</v>
      </c>
      <c r="B183" s="48" t="s">
        <v>227</v>
      </c>
      <c r="C183" s="125"/>
      <c r="D183" s="173">
        <f aca="true" t="shared" si="15" ref="D183:E185">SUM(D184)</f>
        <v>630</v>
      </c>
      <c r="E183" s="173">
        <f t="shared" si="15"/>
        <v>630</v>
      </c>
    </row>
    <row r="184" spans="1:5" ht="26.25">
      <c r="A184" s="12" t="s">
        <v>35</v>
      </c>
      <c r="B184" s="48" t="s">
        <v>228</v>
      </c>
      <c r="C184" s="124"/>
      <c r="D184" s="173">
        <f t="shared" si="15"/>
        <v>630</v>
      </c>
      <c r="E184" s="173">
        <f t="shared" si="15"/>
        <v>630</v>
      </c>
    </row>
    <row r="185" spans="1:5" ht="26.25">
      <c r="A185" s="17" t="s">
        <v>157</v>
      </c>
      <c r="B185" s="48" t="s">
        <v>228</v>
      </c>
      <c r="C185" s="124" t="s">
        <v>158</v>
      </c>
      <c r="D185" s="173">
        <f t="shared" si="15"/>
        <v>630</v>
      </c>
      <c r="E185" s="173">
        <f t="shared" si="15"/>
        <v>630</v>
      </c>
    </row>
    <row r="186" spans="1:5" ht="12.75">
      <c r="A186" s="18" t="s">
        <v>222</v>
      </c>
      <c r="B186" s="49" t="s">
        <v>228</v>
      </c>
      <c r="C186" s="125" t="s">
        <v>223</v>
      </c>
      <c r="D186" s="175">
        <v>630</v>
      </c>
      <c r="E186" s="175">
        <v>630</v>
      </c>
    </row>
    <row r="187" spans="1:5" ht="39">
      <c r="A187" s="47" t="s">
        <v>301</v>
      </c>
      <c r="B187" s="8" t="s">
        <v>131</v>
      </c>
      <c r="C187" s="186"/>
      <c r="D187" s="179">
        <f>SUM(D194,D188)</f>
        <v>22673</v>
      </c>
      <c r="E187" s="179">
        <f>SUM(E194,E188)</f>
        <v>27945</v>
      </c>
    </row>
    <row r="188" spans="1:5" ht="12.75">
      <c r="A188" s="12" t="s">
        <v>111</v>
      </c>
      <c r="B188" s="48" t="s">
        <v>132</v>
      </c>
      <c r="C188" s="124"/>
      <c r="D188" s="173">
        <f>SUM(D189)</f>
        <v>12173</v>
      </c>
      <c r="E188" s="173">
        <f>SUM(E189)</f>
        <v>10959</v>
      </c>
    </row>
    <row r="189" spans="1:5" ht="39">
      <c r="A189" s="40" t="s">
        <v>92</v>
      </c>
      <c r="B189" s="48" t="s">
        <v>133</v>
      </c>
      <c r="C189" s="186"/>
      <c r="D189" s="173">
        <f>D190</f>
        <v>12173</v>
      </c>
      <c r="E189" s="173">
        <f>E190</f>
        <v>10959</v>
      </c>
    </row>
    <row r="190" spans="1:5" ht="26.25">
      <c r="A190" s="40" t="s">
        <v>323</v>
      </c>
      <c r="B190" s="102" t="s">
        <v>325</v>
      </c>
      <c r="C190" s="99"/>
      <c r="D190" s="173">
        <f>SUM(D191)</f>
        <v>12173</v>
      </c>
      <c r="E190" s="173">
        <f>SUM(E191)</f>
        <v>10959</v>
      </c>
    </row>
    <row r="191" spans="1:5" ht="12.75">
      <c r="A191" s="17" t="s">
        <v>61</v>
      </c>
      <c r="B191" s="102" t="s">
        <v>325</v>
      </c>
      <c r="C191" s="99">
        <v>500</v>
      </c>
      <c r="D191" s="173">
        <f>SUM(D192)</f>
        <v>12173</v>
      </c>
      <c r="E191" s="173">
        <f>SUM(E192)</f>
        <v>10959</v>
      </c>
    </row>
    <row r="192" spans="1:5" ht="12.75">
      <c r="A192" s="18" t="s">
        <v>62</v>
      </c>
      <c r="B192" s="106" t="s">
        <v>325</v>
      </c>
      <c r="C192" s="107">
        <v>540</v>
      </c>
      <c r="D192" s="175">
        <v>12173</v>
      </c>
      <c r="E192" s="175">
        <v>10959</v>
      </c>
    </row>
    <row r="193" spans="1:5" ht="12.75">
      <c r="A193" s="12" t="s">
        <v>110</v>
      </c>
      <c r="B193" s="48" t="s">
        <v>135</v>
      </c>
      <c r="C193" s="124"/>
      <c r="D193" s="173">
        <f>SUM(D194)</f>
        <v>10500</v>
      </c>
      <c r="E193" s="173">
        <f>SUM(E194)</f>
        <v>16986</v>
      </c>
    </row>
    <row r="194" spans="1:5" ht="39">
      <c r="A194" s="40" t="s">
        <v>93</v>
      </c>
      <c r="B194" s="48" t="s">
        <v>136</v>
      </c>
      <c r="C194" s="124"/>
      <c r="D194" s="173">
        <f>SUM(D195,D198,D201)</f>
        <v>10500</v>
      </c>
      <c r="E194" s="173">
        <f>SUM(E195,E198,E201)</f>
        <v>16986</v>
      </c>
    </row>
    <row r="195" spans="1:5" ht="12.75">
      <c r="A195" s="40" t="s">
        <v>137</v>
      </c>
      <c r="B195" s="48" t="s">
        <v>138</v>
      </c>
      <c r="C195" s="124"/>
      <c r="D195" s="173">
        <f>SUM(D196)</f>
        <v>4500</v>
      </c>
      <c r="E195" s="173">
        <f>SUM(E196)</f>
        <v>5500</v>
      </c>
    </row>
    <row r="196" spans="1:5" ht="26.25">
      <c r="A196" s="27" t="s">
        <v>57</v>
      </c>
      <c r="B196" s="48" t="s">
        <v>138</v>
      </c>
      <c r="C196" s="124" t="s">
        <v>120</v>
      </c>
      <c r="D196" s="173">
        <f>SUM(D197)</f>
        <v>4500</v>
      </c>
      <c r="E196" s="173">
        <f>SUM(E197)</f>
        <v>5500</v>
      </c>
    </row>
    <row r="197" spans="1:5" ht="26.25">
      <c r="A197" s="18" t="s">
        <v>58</v>
      </c>
      <c r="B197" s="49" t="s">
        <v>138</v>
      </c>
      <c r="C197" s="125" t="s">
        <v>121</v>
      </c>
      <c r="D197" s="175">
        <v>4500</v>
      </c>
      <c r="E197" s="175">
        <v>5500</v>
      </c>
    </row>
    <row r="198" spans="1:5" ht="12.75">
      <c r="A198" s="40" t="s">
        <v>139</v>
      </c>
      <c r="B198" s="48" t="s">
        <v>140</v>
      </c>
      <c r="C198" s="124"/>
      <c r="D198" s="173">
        <f>SUM(D199)</f>
        <v>3500</v>
      </c>
      <c r="E198" s="173">
        <f>SUM(E199)</f>
        <v>6500</v>
      </c>
    </row>
    <row r="199" spans="1:5" ht="26.25">
      <c r="A199" s="51" t="s">
        <v>57</v>
      </c>
      <c r="B199" s="48" t="s">
        <v>140</v>
      </c>
      <c r="C199" s="124" t="s">
        <v>120</v>
      </c>
      <c r="D199" s="173">
        <f>SUM(D200)</f>
        <v>3500</v>
      </c>
      <c r="E199" s="173">
        <f>SUM(E200)</f>
        <v>6500</v>
      </c>
    </row>
    <row r="200" spans="1:5" ht="26.25">
      <c r="A200" s="52" t="s">
        <v>58</v>
      </c>
      <c r="B200" s="49" t="s">
        <v>140</v>
      </c>
      <c r="C200" s="125" t="s">
        <v>121</v>
      </c>
      <c r="D200" s="175">
        <v>3500</v>
      </c>
      <c r="E200" s="175">
        <v>6500</v>
      </c>
    </row>
    <row r="201" spans="1:5" s="162" customFormat="1" ht="26.25">
      <c r="A201" s="108" t="s">
        <v>141</v>
      </c>
      <c r="B201" s="102" t="s">
        <v>142</v>
      </c>
      <c r="C201" s="99"/>
      <c r="D201" s="173">
        <f>D202</f>
        <v>2500</v>
      </c>
      <c r="E201" s="173">
        <f>E202</f>
        <v>4986</v>
      </c>
    </row>
    <row r="202" spans="1:5" s="162" customFormat="1" ht="26.25">
      <c r="A202" s="104" t="s">
        <v>57</v>
      </c>
      <c r="B202" s="102" t="s">
        <v>142</v>
      </c>
      <c r="C202" s="99">
        <v>200</v>
      </c>
      <c r="D202" s="173">
        <f>SUM(D203)</f>
        <v>2500</v>
      </c>
      <c r="E202" s="173">
        <f>SUM(E203)</f>
        <v>4986</v>
      </c>
    </row>
    <row r="203" spans="1:5" s="162" customFormat="1" ht="26.25">
      <c r="A203" s="114" t="s">
        <v>58</v>
      </c>
      <c r="B203" s="106" t="s">
        <v>142</v>
      </c>
      <c r="C203" s="107">
        <v>240</v>
      </c>
      <c r="D203" s="175">
        <v>2500</v>
      </c>
      <c r="E203" s="175">
        <v>4986</v>
      </c>
    </row>
    <row r="204" spans="1:5" ht="12.75">
      <c r="A204" s="401" t="s">
        <v>112</v>
      </c>
      <c r="B204" s="401"/>
      <c r="C204" s="401"/>
      <c r="D204" s="179">
        <f>SUM(D8,D37,D53,D61,D93,D123,D140,D174,D187,D163)</f>
        <v>392414.30000000005</v>
      </c>
      <c r="E204" s="179">
        <f>SUM(E8,E37,E53,E61,E93,E123,E140,E174,E187,E163)</f>
        <v>353426.2</v>
      </c>
    </row>
    <row r="205" spans="1:5" ht="26.25">
      <c r="A205" s="53" t="s">
        <v>53</v>
      </c>
      <c r="B205" s="54" t="s">
        <v>54</v>
      </c>
      <c r="C205" s="54"/>
      <c r="D205" s="179">
        <f aca="true" t="shared" si="16" ref="D205:E207">SUM(D206)</f>
        <v>375</v>
      </c>
      <c r="E205" s="179">
        <f t="shared" si="16"/>
        <v>375</v>
      </c>
    </row>
    <row r="206" spans="1:5" ht="12.75">
      <c r="A206" s="40" t="s">
        <v>55</v>
      </c>
      <c r="B206" s="55" t="s">
        <v>56</v>
      </c>
      <c r="C206" s="55"/>
      <c r="D206" s="172">
        <f t="shared" si="16"/>
        <v>375</v>
      </c>
      <c r="E206" s="172">
        <f t="shared" si="16"/>
        <v>375</v>
      </c>
    </row>
    <row r="207" spans="1:5" ht="26.25">
      <c r="A207" s="40" t="s">
        <v>57</v>
      </c>
      <c r="B207" s="55" t="s">
        <v>56</v>
      </c>
      <c r="C207" s="55">
        <v>200</v>
      </c>
      <c r="D207" s="172">
        <f t="shared" si="16"/>
        <v>375</v>
      </c>
      <c r="E207" s="172">
        <f t="shared" si="16"/>
        <v>375</v>
      </c>
    </row>
    <row r="208" spans="1:5" ht="26.25">
      <c r="A208" s="44" t="s">
        <v>58</v>
      </c>
      <c r="B208" s="56" t="s">
        <v>56</v>
      </c>
      <c r="C208" s="56">
        <v>240</v>
      </c>
      <c r="D208" s="174">
        <v>375</v>
      </c>
      <c r="E208" s="174">
        <v>375</v>
      </c>
    </row>
    <row r="209" spans="1:5" ht="12.75">
      <c r="A209" s="42" t="s">
        <v>70</v>
      </c>
      <c r="B209" s="54" t="s">
        <v>71</v>
      </c>
      <c r="C209" s="54"/>
      <c r="D209" s="179">
        <f>SUM(D210)</f>
        <v>800</v>
      </c>
      <c r="E209" s="179">
        <f>SUM(E210)</f>
        <v>800</v>
      </c>
    </row>
    <row r="210" spans="1:5" s="162" customFormat="1" ht="39">
      <c r="A210" s="136" t="s">
        <v>271</v>
      </c>
      <c r="B210" s="102" t="s">
        <v>270</v>
      </c>
      <c r="C210" s="133"/>
      <c r="D210" s="173">
        <f>D211</f>
        <v>800</v>
      </c>
      <c r="E210" s="173">
        <f>E211</f>
        <v>800</v>
      </c>
    </row>
    <row r="211" spans="1:5" ht="12.75">
      <c r="A211" s="157" t="s">
        <v>235</v>
      </c>
      <c r="B211" s="102" t="s">
        <v>270</v>
      </c>
      <c r="C211" s="133" t="s">
        <v>236</v>
      </c>
      <c r="D211" s="173">
        <f>D212</f>
        <v>800</v>
      </c>
      <c r="E211" s="173">
        <f>E212</f>
        <v>800</v>
      </c>
    </row>
    <row r="212" spans="1:5" ht="26.25">
      <c r="A212" s="137" t="s">
        <v>267</v>
      </c>
      <c r="B212" s="106" t="s">
        <v>270</v>
      </c>
      <c r="C212" s="135" t="s">
        <v>268</v>
      </c>
      <c r="D212" s="175">
        <v>800</v>
      </c>
      <c r="E212" s="175">
        <v>800</v>
      </c>
    </row>
    <row r="213" spans="1:5" ht="12.75">
      <c r="A213" s="60" t="s">
        <v>33</v>
      </c>
      <c r="B213" s="8"/>
      <c r="C213" s="61"/>
      <c r="D213" s="180">
        <f>SUM(D205,D209)</f>
        <v>1175</v>
      </c>
      <c r="E213" s="180">
        <f>SUM(E205,E209)</f>
        <v>1175</v>
      </c>
    </row>
    <row r="214" spans="1:5" ht="12.75">
      <c r="A214" s="395" t="s">
        <v>23</v>
      </c>
      <c r="B214" s="396"/>
      <c r="C214" s="397"/>
      <c r="D214" s="180">
        <f>SUM(D204,D213)</f>
        <v>393589.30000000005</v>
      </c>
      <c r="E214" s="180">
        <f>SUM(E204,E213)</f>
        <v>354601.2</v>
      </c>
    </row>
  </sheetData>
  <sheetProtection/>
  <mergeCells count="7">
    <mergeCell ref="A214:C214"/>
    <mergeCell ref="B1:E1"/>
    <mergeCell ref="B2:E2"/>
    <mergeCell ref="B3:E3"/>
    <mergeCell ref="A4:E4"/>
    <mergeCell ref="A5:C5"/>
    <mergeCell ref="A204:C204"/>
  </mergeCells>
  <printOptions/>
  <pageMargins left="0.984251968503937" right="0.5905511811023623" top="0.5905511811023623" bottom="0.5905511811023623" header="0.31496062992125984" footer="0.31496062992125984"/>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tabColor rgb="FFFFFF00"/>
  </sheetPr>
  <dimension ref="A1:E27"/>
  <sheetViews>
    <sheetView view="pageBreakPreview" zoomScaleSheetLayoutView="100" zoomScalePageLayoutView="0" workbookViewId="0" topLeftCell="A1">
      <selection activeCell="B2" sqref="B2:E2"/>
    </sheetView>
  </sheetViews>
  <sheetFormatPr defaultColWidth="9.140625" defaultRowHeight="15"/>
  <cols>
    <col min="1" max="1" width="47.28125" style="189" customWidth="1"/>
    <col min="2" max="2" width="7.8515625" style="189" customWidth="1"/>
    <col min="3" max="3" width="12.7109375" style="189" customWidth="1"/>
    <col min="4" max="4" width="12.28125" style="189" customWidth="1"/>
    <col min="5" max="5" width="12.00390625" style="189" customWidth="1"/>
    <col min="6" max="8" width="9.140625" style="189" hidden="1" customWidth="1"/>
    <col min="9" max="16384" width="9.140625" style="189" customWidth="1"/>
  </cols>
  <sheetData>
    <row r="1" spans="2:5" ht="17.25" customHeight="1">
      <c r="B1" s="404" t="s">
        <v>317</v>
      </c>
      <c r="C1" s="404"/>
      <c r="D1" s="404"/>
      <c r="E1" s="404"/>
    </row>
    <row r="2" spans="2:5" ht="56.25" customHeight="1">
      <c r="B2" s="405" t="s">
        <v>14</v>
      </c>
      <c r="C2" s="405"/>
      <c r="D2" s="405"/>
      <c r="E2" s="405"/>
    </row>
    <row r="3" spans="2:5" ht="148.5" customHeight="1">
      <c r="B3" s="405" t="s">
        <v>0</v>
      </c>
      <c r="C3" s="405"/>
      <c r="D3" s="405"/>
      <c r="E3" s="405"/>
    </row>
    <row r="4" spans="2:5" ht="13.5" customHeight="1">
      <c r="B4" s="3"/>
      <c r="C4" s="3"/>
      <c r="D4" s="3"/>
      <c r="E4" s="3"/>
    </row>
    <row r="5" spans="1:5" ht="110.25" customHeight="1">
      <c r="A5" s="406" t="s">
        <v>322</v>
      </c>
      <c r="B5" s="406"/>
      <c r="C5" s="406"/>
      <c r="D5" s="406"/>
      <c r="E5" s="406"/>
    </row>
    <row r="6" ht="12.75">
      <c r="E6" s="189" t="s">
        <v>295</v>
      </c>
    </row>
    <row r="7" spans="1:5" ht="35.25" customHeight="1">
      <c r="A7" s="407" t="s">
        <v>296</v>
      </c>
      <c r="B7" s="408"/>
      <c r="C7" s="190" t="s">
        <v>298</v>
      </c>
      <c r="D7" s="190" t="s">
        <v>320</v>
      </c>
      <c r="E7" s="190" t="s">
        <v>321</v>
      </c>
    </row>
    <row r="8" spans="1:5" ht="63.75" customHeight="1">
      <c r="A8" s="402" t="s">
        <v>324</v>
      </c>
      <c r="B8" s="409"/>
      <c r="C8" s="242">
        <v>14016</v>
      </c>
      <c r="D8" s="242">
        <v>12051</v>
      </c>
      <c r="E8" s="243">
        <v>10849</v>
      </c>
    </row>
    <row r="9" spans="1:5" ht="51" customHeight="1">
      <c r="A9" s="402" t="s">
        <v>323</v>
      </c>
      <c r="B9" s="403"/>
      <c r="C9" s="242">
        <v>142</v>
      </c>
      <c r="D9" s="242">
        <v>122</v>
      </c>
      <c r="E9" s="243">
        <v>110</v>
      </c>
    </row>
    <row r="10" spans="1:5" ht="47.25" customHeight="1">
      <c r="A10" s="402" t="s">
        <v>327</v>
      </c>
      <c r="B10" s="403"/>
      <c r="C10" s="242">
        <v>242</v>
      </c>
      <c r="D10" s="242">
        <v>0</v>
      </c>
      <c r="E10" s="243">
        <v>0</v>
      </c>
    </row>
    <row r="11" spans="1:5" ht="50.25" customHeight="1">
      <c r="A11" s="402" t="s">
        <v>333</v>
      </c>
      <c r="B11" s="403"/>
      <c r="C11" s="242">
        <v>842</v>
      </c>
      <c r="D11" s="242">
        <v>0</v>
      </c>
      <c r="E11" s="243">
        <v>0</v>
      </c>
    </row>
    <row r="12" spans="1:5" ht="50.25" customHeight="1">
      <c r="A12" s="402" t="s">
        <v>329</v>
      </c>
      <c r="B12" s="403"/>
      <c r="C12" s="242">
        <v>164</v>
      </c>
      <c r="D12" s="242">
        <v>0</v>
      </c>
      <c r="E12" s="243">
        <v>0</v>
      </c>
    </row>
    <row r="13" spans="1:5" ht="21" customHeight="1">
      <c r="A13" s="413" t="s">
        <v>331</v>
      </c>
      <c r="B13" s="414"/>
      <c r="C13" s="242">
        <v>556</v>
      </c>
      <c r="D13" s="242">
        <v>0</v>
      </c>
      <c r="E13" s="243">
        <v>0</v>
      </c>
    </row>
    <row r="14" spans="1:5" ht="33.75" customHeight="1">
      <c r="A14" s="413" t="s">
        <v>335</v>
      </c>
      <c r="B14" s="414"/>
      <c r="C14" s="242">
        <v>1400</v>
      </c>
      <c r="D14" s="242">
        <v>0</v>
      </c>
      <c r="E14" s="243">
        <v>0</v>
      </c>
    </row>
    <row r="15" spans="1:5" ht="21" customHeight="1">
      <c r="A15" s="415" t="s">
        <v>340</v>
      </c>
      <c r="B15" s="418"/>
      <c r="C15" s="244">
        <v>570</v>
      </c>
      <c r="D15" s="244">
        <v>0</v>
      </c>
      <c r="E15" s="196">
        <v>0</v>
      </c>
    </row>
    <row r="16" spans="1:5" ht="90" customHeight="1">
      <c r="A16" s="415" t="s">
        <v>366</v>
      </c>
      <c r="B16" s="415"/>
      <c r="C16" s="244">
        <v>660.1</v>
      </c>
      <c r="D16" s="244">
        <v>0</v>
      </c>
      <c r="E16" s="196">
        <v>0</v>
      </c>
    </row>
    <row r="17" spans="1:5" ht="87" customHeight="1">
      <c r="A17" s="413" t="s">
        <v>367</v>
      </c>
      <c r="B17" s="414"/>
      <c r="C17" s="242">
        <v>2874.5</v>
      </c>
      <c r="D17" s="242">
        <v>1620.4</v>
      </c>
      <c r="E17" s="243">
        <v>0</v>
      </c>
    </row>
    <row r="18" spans="1:5" ht="62.25" customHeight="1">
      <c r="A18" s="402" t="s">
        <v>382</v>
      </c>
      <c r="B18" s="403"/>
      <c r="C18" s="242">
        <v>364.8</v>
      </c>
      <c r="D18" s="242">
        <v>0</v>
      </c>
      <c r="E18" s="243">
        <v>0</v>
      </c>
    </row>
    <row r="19" spans="1:5" ht="56.25" customHeight="1">
      <c r="A19" s="402" t="s">
        <v>383</v>
      </c>
      <c r="B19" s="403"/>
      <c r="C19" s="242">
        <v>15460.9</v>
      </c>
      <c r="D19" s="242">
        <v>15450</v>
      </c>
      <c r="E19" s="243">
        <v>0</v>
      </c>
    </row>
    <row r="20" spans="1:5" ht="68.25" customHeight="1">
      <c r="A20" s="402" t="s">
        <v>380</v>
      </c>
      <c r="B20" s="403"/>
      <c r="C20" s="242">
        <v>36118.1</v>
      </c>
      <c r="D20" s="242">
        <v>0</v>
      </c>
      <c r="E20" s="243">
        <v>0</v>
      </c>
    </row>
    <row r="21" spans="1:5" ht="60" customHeight="1">
      <c r="A21" s="402" t="s">
        <v>381</v>
      </c>
      <c r="B21" s="403"/>
      <c r="C21" s="242">
        <v>59592</v>
      </c>
      <c r="D21" s="242">
        <v>59550</v>
      </c>
      <c r="E21" s="243">
        <v>0</v>
      </c>
    </row>
    <row r="22" spans="1:5" ht="95.25" customHeight="1">
      <c r="A22" s="402" t="s">
        <v>374</v>
      </c>
      <c r="B22" s="403"/>
      <c r="C22" s="242">
        <v>0</v>
      </c>
      <c r="D22" s="242">
        <v>53361</v>
      </c>
      <c r="E22" s="243">
        <v>0</v>
      </c>
    </row>
    <row r="23" spans="1:5" ht="62.25" customHeight="1">
      <c r="A23" s="402" t="s">
        <v>375</v>
      </c>
      <c r="B23" s="403"/>
      <c r="C23" s="242">
        <v>0</v>
      </c>
      <c r="D23" s="242">
        <v>539</v>
      </c>
      <c r="E23" s="243">
        <v>0</v>
      </c>
    </row>
    <row r="24" spans="1:5" ht="30.75" customHeight="1">
      <c r="A24" s="402" t="s">
        <v>260</v>
      </c>
      <c r="B24" s="403"/>
      <c r="C24" s="242">
        <v>16511</v>
      </c>
      <c r="D24" s="242">
        <v>47500</v>
      </c>
      <c r="E24" s="243">
        <v>99261.9</v>
      </c>
    </row>
    <row r="25" spans="1:5" ht="36" customHeight="1">
      <c r="A25" s="410" t="s">
        <v>264</v>
      </c>
      <c r="B25" s="411"/>
      <c r="C25" s="244">
        <v>869</v>
      </c>
      <c r="D25" s="244">
        <v>2500</v>
      </c>
      <c r="E25" s="196">
        <v>5224.3</v>
      </c>
    </row>
    <row r="26" spans="1:5" ht="75.75" customHeight="1">
      <c r="A26" s="410" t="s">
        <v>376</v>
      </c>
      <c r="B26" s="412"/>
      <c r="C26" s="244">
        <v>39779.6</v>
      </c>
      <c r="D26" s="244">
        <v>0</v>
      </c>
      <c r="E26" s="196">
        <v>0</v>
      </c>
    </row>
    <row r="27" spans="1:5" ht="18" customHeight="1">
      <c r="A27" s="416" t="s">
        <v>297</v>
      </c>
      <c r="B27" s="417"/>
      <c r="C27" s="192">
        <f>SUM(C8:C26)</f>
        <v>190162</v>
      </c>
      <c r="D27" s="192">
        <f>SUM(D8:D26)</f>
        <v>192693.4</v>
      </c>
      <c r="E27" s="192">
        <f>SUM(E8:E26)</f>
        <v>115445.2</v>
      </c>
    </row>
    <row r="28" ht="44.25" customHeight="1"/>
  </sheetData>
  <sheetProtection/>
  <mergeCells count="25">
    <mergeCell ref="A11:B11"/>
    <mergeCell ref="A12:B12"/>
    <mergeCell ref="A13:B13"/>
    <mergeCell ref="A27:B27"/>
    <mergeCell ref="A15:B15"/>
    <mergeCell ref="A18:B18"/>
    <mergeCell ref="A22:B22"/>
    <mergeCell ref="A23:B23"/>
    <mergeCell ref="A24:B24"/>
    <mergeCell ref="A17:B17"/>
    <mergeCell ref="A25:B25"/>
    <mergeCell ref="A26:B26"/>
    <mergeCell ref="A20:B20"/>
    <mergeCell ref="A14:B14"/>
    <mergeCell ref="A19:B19"/>
    <mergeCell ref="A16:B16"/>
    <mergeCell ref="A21:B21"/>
    <mergeCell ref="A9:B9"/>
    <mergeCell ref="A10:B10"/>
    <mergeCell ref="B1:E1"/>
    <mergeCell ref="B2:E2"/>
    <mergeCell ref="B3:E3"/>
    <mergeCell ref="A5:E5"/>
    <mergeCell ref="A7:B7"/>
    <mergeCell ref="A8:B8"/>
  </mergeCells>
  <printOptions/>
  <pageMargins left="0.47" right="0.2" top="0.5905511811023623" bottom="0.5905511811023623" header="0.31496062992125984" footer="0.31496062992125984"/>
  <pageSetup horizontalDpi="600" verticalDpi="600" orientation="portrait" paperSize="9" scale="98" r:id="rId1"/>
  <rowBreaks count="1" manualBreakCount="1">
    <brk id="14" max="4" man="1"/>
  </rowBreaks>
</worksheet>
</file>

<file path=xl/worksheets/sheet8.xml><?xml version="1.0" encoding="utf-8"?>
<worksheet xmlns="http://schemas.openxmlformats.org/spreadsheetml/2006/main" xmlns:r="http://schemas.openxmlformats.org/officeDocument/2006/relationships">
  <sheetPr>
    <tabColor rgb="FFFFFF00"/>
  </sheetPr>
  <dimension ref="A1:C24"/>
  <sheetViews>
    <sheetView view="pageBreakPreview" zoomScale="90" zoomScaleSheetLayoutView="90" zoomScalePageLayoutView="0" workbookViewId="0" topLeftCell="A1">
      <selection activeCell="B2" sqref="B2:C2"/>
    </sheetView>
  </sheetViews>
  <sheetFormatPr defaultColWidth="9.140625" defaultRowHeight="15"/>
  <cols>
    <col min="1" max="1" width="28.00390625" style="154" customWidth="1"/>
    <col min="2" max="2" width="74.421875" style="154" customWidth="1"/>
    <col min="3" max="3" width="15.57421875" style="154" customWidth="1"/>
    <col min="4" max="16384" width="9.140625" style="154" customWidth="1"/>
  </cols>
  <sheetData>
    <row r="1" spans="2:3" ht="15" customHeight="1">
      <c r="B1" s="420" t="s">
        <v>318</v>
      </c>
      <c r="C1" s="420"/>
    </row>
    <row r="2" spans="2:3" ht="42.75" customHeight="1">
      <c r="B2" s="391" t="s">
        <v>14</v>
      </c>
      <c r="C2" s="391"/>
    </row>
    <row r="3" spans="2:3" ht="80.25" customHeight="1">
      <c r="B3" s="391" t="s">
        <v>1</v>
      </c>
      <c r="C3" s="391"/>
    </row>
    <row r="4" spans="2:3" ht="12.75">
      <c r="B4" s="153"/>
      <c r="C4" s="153"/>
    </row>
    <row r="5" spans="1:3" ht="33" customHeight="1">
      <c r="A5" s="419" t="s">
        <v>319</v>
      </c>
      <c r="B5" s="419"/>
      <c r="C5" s="419"/>
    </row>
    <row r="6" ht="12.75">
      <c r="C6" s="155" t="s">
        <v>168</v>
      </c>
    </row>
    <row r="7" spans="1:3" ht="12.75">
      <c r="A7" s="191" t="s">
        <v>169</v>
      </c>
      <c r="B7" s="191" t="s">
        <v>30</v>
      </c>
      <c r="C7" s="191" t="s">
        <v>170</v>
      </c>
    </row>
    <row r="8" spans="1:3" ht="26.25">
      <c r="A8" s="197"/>
      <c r="B8" s="198" t="s">
        <v>171</v>
      </c>
      <c r="C8" s="192">
        <f>C10*-1</f>
        <v>-108015.89999999997</v>
      </c>
    </row>
    <row r="9" spans="1:3" ht="12.75">
      <c r="A9" s="197"/>
      <c r="B9" s="198" t="s">
        <v>172</v>
      </c>
      <c r="C9" s="192">
        <v>66.2</v>
      </c>
    </row>
    <row r="10" spans="1:3" ht="12.75">
      <c r="A10" s="199" t="s">
        <v>173</v>
      </c>
      <c r="B10" s="198" t="s">
        <v>174</v>
      </c>
      <c r="C10" s="192">
        <f>C21</f>
        <v>108015.89999999997</v>
      </c>
    </row>
    <row r="11" spans="1:3" ht="12.75">
      <c r="A11" s="199" t="s">
        <v>175</v>
      </c>
      <c r="B11" s="198" t="s">
        <v>176</v>
      </c>
      <c r="C11" s="193">
        <f>SUM(C12,C14)</f>
        <v>0</v>
      </c>
    </row>
    <row r="12" spans="1:3" ht="26.25">
      <c r="A12" s="200" t="s">
        <v>177</v>
      </c>
      <c r="B12" s="201" t="s">
        <v>178</v>
      </c>
      <c r="C12" s="194">
        <f>SUM(C13)</f>
        <v>0</v>
      </c>
    </row>
    <row r="13" spans="1:3" ht="26.25">
      <c r="A13" s="202" t="s">
        <v>179</v>
      </c>
      <c r="B13" s="203" t="s">
        <v>180</v>
      </c>
      <c r="C13" s="195">
        <v>0</v>
      </c>
    </row>
    <row r="14" spans="1:3" ht="26.25">
      <c r="A14" s="200" t="s">
        <v>181</v>
      </c>
      <c r="B14" s="201" t="s">
        <v>182</v>
      </c>
      <c r="C14" s="194">
        <f>SUM(C15)</f>
        <v>0</v>
      </c>
    </row>
    <row r="15" spans="1:3" ht="26.25">
      <c r="A15" s="202" t="s">
        <v>183</v>
      </c>
      <c r="B15" s="203" t="s">
        <v>184</v>
      </c>
      <c r="C15" s="195">
        <v>0</v>
      </c>
    </row>
    <row r="16" spans="1:3" ht="26.25">
      <c r="A16" s="199" t="s">
        <v>185</v>
      </c>
      <c r="B16" s="198" t="s">
        <v>186</v>
      </c>
      <c r="C16" s="193">
        <f>SUM(C17,C19)</f>
        <v>0</v>
      </c>
    </row>
    <row r="17" spans="1:3" ht="26.25">
      <c r="A17" s="200" t="s">
        <v>187</v>
      </c>
      <c r="B17" s="201" t="s">
        <v>188</v>
      </c>
      <c r="C17" s="194">
        <f>SUM(C18)</f>
        <v>0</v>
      </c>
    </row>
    <row r="18" spans="1:3" ht="26.25">
      <c r="A18" s="202" t="s">
        <v>189</v>
      </c>
      <c r="B18" s="203" t="s">
        <v>190</v>
      </c>
      <c r="C18" s="195">
        <v>0</v>
      </c>
    </row>
    <row r="19" spans="1:3" ht="26.25">
      <c r="A19" s="200" t="s">
        <v>191</v>
      </c>
      <c r="B19" s="201" t="s">
        <v>192</v>
      </c>
      <c r="C19" s="194">
        <f>SUM(C20)</f>
        <v>0</v>
      </c>
    </row>
    <row r="20" spans="1:3" ht="26.25">
      <c r="A20" s="202" t="s">
        <v>193</v>
      </c>
      <c r="B20" s="203" t="s">
        <v>194</v>
      </c>
      <c r="C20" s="195">
        <v>0</v>
      </c>
    </row>
    <row r="21" spans="1:3" ht="12.75">
      <c r="A21" s="199" t="s">
        <v>195</v>
      </c>
      <c r="B21" s="198" t="s">
        <v>196</v>
      </c>
      <c r="C21" s="192">
        <f>C22+C23</f>
        <v>108015.89999999997</v>
      </c>
    </row>
    <row r="22" spans="1:3" ht="12.75">
      <c r="A22" s="202" t="s">
        <v>197</v>
      </c>
      <c r="B22" s="203" t="s">
        <v>198</v>
      </c>
      <c r="C22" s="196">
        <v>-401470.9</v>
      </c>
    </row>
    <row r="23" spans="1:3" ht="12.75">
      <c r="A23" s="202" t="s">
        <v>199</v>
      </c>
      <c r="B23" s="203" t="s">
        <v>200</v>
      </c>
      <c r="C23" s="196">
        <v>509486.8</v>
      </c>
    </row>
    <row r="24" ht="12.75">
      <c r="C24" s="156"/>
    </row>
  </sheetData>
  <sheetProtection/>
  <mergeCells count="4">
    <mergeCell ref="A5:C5"/>
    <mergeCell ref="B1:C1"/>
    <mergeCell ref="B2:C2"/>
    <mergeCell ref="B3:C3"/>
  </mergeCells>
  <printOptions/>
  <pageMargins left="0.984251968503937" right="0.5905511811023623" top="0.5905511811023623" bottom="0.5905511811023623" header="0.31496062992125984" footer="0.31496062992125984"/>
  <pageSetup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dimension ref="A1:D23"/>
  <sheetViews>
    <sheetView tabSelected="1" view="pageBreakPreview" zoomScale="60" zoomScalePageLayoutView="0" workbookViewId="0" topLeftCell="A1">
      <selection activeCell="B2" sqref="B2:D2"/>
    </sheetView>
  </sheetViews>
  <sheetFormatPr defaultColWidth="9.140625" defaultRowHeight="15"/>
  <cols>
    <col min="1" max="1" width="33.7109375" style="368" customWidth="1"/>
    <col min="2" max="2" width="54.8515625" style="368" customWidth="1"/>
    <col min="3" max="3" width="13.57421875" style="368" customWidth="1"/>
    <col min="4" max="4" width="14.00390625" style="368" customWidth="1"/>
    <col min="5" max="16384" width="9.140625" style="368" customWidth="1"/>
  </cols>
  <sheetData>
    <row r="1" spans="2:4" ht="16.5" customHeight="1">
      <c r="B1" s="421" t="s">
        <v>450</v>
      </c>
      <c r="C1" s="421"/>
      <c r="D1" s="421"/>
    </row>
    <row r="2" spans="2:4" ht="56.25" customHeight="1">
      <c r="B2" s="422" t="s">
        <v>10</v>
      </c>
      <c r="C2" s="422"/>
      <c r="D2" s="422"/>
    </row>
    <row r="3" spans="2:4" ht="116.25" customHeight="1">
      <c r="B3" s="422" t="s">
        <v>456</v>
      </c>
      <c r="C3" s="422"/>
      <c r="D3" s="422"/>
    </row>
    <row r="4" spans="2:4" ht="15">
      <c r="B4" s="369"/>
      <c r="D4" s="369"/>
    </row>
    <row r="5" spans="1:4" ht="54.75" customHeight="1">
      <c r="A5" s="423" t="s">
        <v>451</v>
      </c>
      <c r="B5" s="423"/>
      <c r="C5" s="423"/>
      <c r="D5" s="423"/>
    </row>
    <row r="6" ht="15">
      <c r="D6" s="368" t="s">
        <v>168</v>
      </c>
    </row>
    <row r="7" spans="1:4" ht="30.75">
      <c r="A7" s="370" t="s">
        <v>169</v>
      </c>
      <c r="B7" s="370" t="s">
        <v>30</v>
      </c>
      <c r="C7" s="371" t="s">
        <v>452</v>
      </c>
      <c r="D7" s="371" t="s">
        <v>453</v>
      </c>
    </row>
    <row r="8" spans="1:4" ht="46.5">
      <c r="A8" s="372"/>
      <c r="B8" s="373" t="s">
        <v>171</v>
      </c>
      <c r="C8" s="374">
        <v>0</v>
      </c>
      <c r="D8" s="374">
        <v>0</v>
      </c>
    </row>
    <row r="9" spans="1:4" ht="30.75">
      <c r="A9" s="372"/>
      <c r="B9" s="373" t="s">
        <v>172</v>
      </c>
      <c r="C9" s="374">
        <f>(C21/160008.29)*100</f>
        <v>0</v>
      </c>
      <c r="D9" s="374">
        <f>(D21/164184.52)*100</f>
        <v>0</v>
      </c>
    </row>
    <row r="10" spans="1:4" ht="30.75">
      <c r="A10" s="375" t="s">
        <v>173</v>
      </c>
      <c r="B10" s="373" t="s">
        <v>174</v>
      </c>
      <c r="C10" s="374">
        <f>C21</f>
        <v>0</v>
      </c>
      <c r="D10" s="374">
        <f>D21</f>
        <v>0</v>
      </c>
    </row>
    <row r="11" spans="1:4" ht="30.75">
      <c r="A11" s="375" t="s">
        <v>175</v>
      </c>
      <c r="B11" s="373" t="s">
        <v>176</v>
      </c>
      <c r="C11" s="376">
        <f>SUM(C12,C14)</f>
        <v>0</v>
      </c>
      <c r="D11" s="376">
        <f>SUM(D12,D14)</f>
        <v>0</v>
      </c>
    </row>
    <row r="12" spans="1:4" ht="30.75">
      <c r="A12" s="377" t="s">
        <v>177</v>
      </c>
      <c r="B12" s="378" t="s">
        <v>178</v>
      </c>
      <c r="C12" s="379">
        <f>SUM(C13)</f>
        <v>0</v>
      </c>
      <c r="D12" s="379">
        <f>SUM(D13)</f>
        <v>0</v>
      </c>
    </row>
    <row r="13" spans="1:4" ht="45">
      <c r="A13" s="380" t="s">
        <v>179</v>
      </c>
      <c r="B13" s="381" t="s">
        <v>180</v>
      </c>
      <c r="C13" s="382">
        <v>0</v>
      </c>
      <c r="D13" s="382">
        <v>0</v>
      </c>
    </row>
    <row r="14" spans="1:4" ht="46.5">
      <c r="A14" s="377" t="s">
        <v>181</v>
      </c>
      <c r="B14" s="378" t="s">
        <v>182</v>
      </c>
      <c r="C14" s="379">
        <f>SUM(C15)</f>
        <v>0</v>
      </c>
      <c r="D14" s="379">
        <f>SUM(D15)</f>
        <v>0</v>
      </c>
    </row>
    <row r="15" spans="1:4" ht="45">
      <c r="A15" s="380" t="s">
        <v>183</v>
      </c>
      <c r="B15" s="381" t="s">
        <v>184</v>
      </c>
      <c r="C15" s="382">
        <v>0</v>
      </c>
      <c r="D15" s="382">
        <v>0</v>
      </c>
    </row>
    <row r="16" spans="1:4" ht="30.75">
      <c r="A16" s="375" t="s">
        <v>185</v>
      </c>
      <c r="B16" s="373" t="s">
        <v>186</v>
      </c>
      <c r="C16" s="376">
        <f>SUM(C17,C19)</f>
        <v>0</v>
      </c>
      <c r="D16" s="376">
        <f>SUM(D17,D19)</f>
        <v>0</v>
      </c>
    </row>
    <row r="17" spans="1:4" ht="46.5">
      <c r="A17" s="377" t="s">
        <v>187</v>
      </c>
      <c r="B17" s="378" t="s">
        <v>188</v>
      </c>
      <c r="C17" s="379">
        <f>SUM(C18)</f>
        <v>0</v>
      </c>
      <c r="D17" s="379">
        <f>SUM(D18)</f>
        <v>0</v>
      </c>
    </row>
    <row r="18" spans="1:4" ht="45">
      <c r="A18" s="380" t="s">
        <v>189</v>
      </c>
      <c r="B18" s="381" t="s">
        <v>190</v>
      </c>
      <c r="C18" s="382">
        <v>0</v>
      </c>
      <c r="D18" s="382">
        <v>0</v>
      </c>
    </row>
    <row r="19" spans="1:4" ht="62.25">
      <c r="A19" s="377" t="s">
        <v>191</v>
      </c>
      <c r="B19" s="378" t="s">
        <v>192</v>
      </c>
      <c r="C19" s="379">
        <f>SUM(C20)</f>
        <v>0</v>
      </c>
      <c r="D19" s="379">
        <f>SUM(D20)</f>
        <v>0</v>
      </c>
    </row>
    <row r="20" spans="1:4" ht="45">
      <c r="A20" s="380" t="s">
        <v>193</v>
      </c>
      <c r="B20" s="381" t="s">
        <v>194</v>
      </c>
      <c r="C20" s="382">
        <v>0</v>
      </c>
      <c r="D20" s="382">
        <v>0</v>
      </c>
    </row>
    <row r="21" spans="1:4" ht="30.75">
      <c r="A21" s="375" t="s">
        <v>195</v>
      </c>
      <c r="B21" s="373" t="s">
        <v>196</v>
      </c>
      <c r="C21" s="374">
        <f>C22+C23</f>
        <v>0</v>
      </c>
      <c r="D21" s="374">
        <f>D22+D23</f>
        <v>0</v>
      </c>
    </row>
    <row r="22" spans="1:4" ht="30">
      <c r="A22" s="380" t="s">
        <v>197</v>
      </c>
      <c r="B22" s="381" t="s">
        <v>198</v>
      </c>
      <c r="C22" s="383">
        <v>-398466.6</v>
      </c>
      <c r="D22" s="383">
        <v>-365105.4</v>
      </c>
    </row>
    <row r="23" spans="1:4" ht="30">
      <c r="A23" s="380" t="s">
        <v>199</v>
      </c>
      <c r="B23" s="381" t="s">
        <v>200</v>
      </c>
      <c r="C23" s="383">
        <v>398466.6</v>
      </c>
      <c r="D23" s="383">
        <v>365105.4</v>
      </c>
    </row>
  </sheetData>
  <sheetProtection/>
  <mergeCells count="4">
    <mergeCell ref="B1:D1"/>
    <mergeCell ref="B2:D2"/>
    <mergeCell ref="B3:D3"/>
    <mergeCell ref="A5:D5"/>
  </mergeCells>
  <printOptions/>
  <pageMargins left="0.9055118110236221" right="0.5118110236220472" top="0.5511811023622047" bottom="0.5511811023622047"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2019-08-22T09:42:59Z</cp:lastPrinted>
  <dcterms:created xsi:type="dcterms:W3CDTF">2006-09-28T05:33:49Z</dcterms:created>
  <dcterms:modified xsi:type="dcterms:W3CDTF">2019-11-07T09:40:13Z</dcterms:modified>
  <cp:category/>
  <cp:version/>
  <cp:contentType/>
  <cp:contentStatus/>
</cp:coreProperties>
</file>